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updateLinks="never"/>
  <mc:AlternateContent xmlns:mc="http://schemas.openxmlformats.org/markup-compatibility/2006">
    <mc:Choice Requires="x15">
      <x15ac:absPath xmlns:x15ac="http://schemas.microsoft.com/office/spreadsheetml/2010/11/ac" url="C:\Users\j_matsubara\Desktop\yosankaikei_enshu012\"/>
    </mc:Choice>
  </mc:AlternateContent>
  <xr:revisionPtr revIDLastSave="0" documentId="13_ncr:1_{4B51DC3E-8410-4FDE-B471-80DB2D47B6BF}" xr6:coauthVersionLast="47" xr6:coauthVersionMax="47" xr10:uidLastSave="{00000000-0000-0000-0000-000000000000}"/>
  <bookViews>
    <workbookView xWindow="-15570" yWindow="-16320" windowWidth="29040" windowHeight="15840" tabRatio="860" activeTab="2" xr2:uid="{00000000-000D-0000-FFFF-FFFF00000000}"/>
  </bookViews>
  <sheets>
    <sheet name="演習の趣旨と利用方法" sheetId="11" r:id="rId1"/>
    <sheet name="A_EXCEL予算実務→" sheetId="15" r:id="rId2"/>
    <sheet name="A①_営業部_入力" sheetId="6" r:id="rId3"/>
    <sheet name="A①_購買部_入力" sheetId="25" r:id="rId4"/>
    <sheet name="A①_管理部_入力" sheetId="26" r:id="rId5"/>
    <sheet name="A②_営業部_出力" sheetId="27" r:id="rId6"/>
    <sheet name="A②_購買部_出力" sheetId="28" r:id="rId7"/>
    <sheet name="A②_管理部_出力" sheetId="29" r:id="rId8"/>
    <sheet name="A②_全社_出力" sheetId="30" r:id="rId9"/>
    <sheet name="B_予算会計システム→" sheetId="31" r:id="rId10"/>
    <sheet name="B⓵_マスタ登録" sheetId="32" r:id="rId11"/>
    <sheet name="B②-1_【購買部】入力画面" sheetId="35" r:id="rId12"/>
    <sheet name="B③-1【購買部】予算仕訳" sheetId="39" r:id="rId13"/>
    <sheet name="B④-1【購買部】予算元帳" sheetId="40" r:id="rId14"/>
    <sheet name="B⑤-1【購買部】_出力" sheetId="41" r:id="rId15"/>
  </sheets>
  <externalReferences>
    <externalReference r:id="rId16"/>
  </externalReferences>
  <definedNames>
    <definedName name="_xlnm.Print_Area" localSheetId="2">A①_営業部_入力!$B$1:$T$82</definedName>
    <definedName name="_xlnm.Print_Area" localSheetId="4">A①_管理部_入力!$B$1:$T$46</definedName>
    <definedName name="_xlnm.Print_Area" localSheetId="3">A①_購買部_入力!$B$2:$T$86</definedName>
    <definedName name="_xlnm.Print_Area" localSheetId="5">A②_営業部_出力!$B$1:$T$66</definedName>
    <definedName name="_xlnm.Print_Area" localSheetId="7">A②_管理部_出力!$B$1:$T$46</definedName>
    <definedName name="_xlnm.Print_Area" localSheetId="6">A②_購買部_出力!$B$1:$T$50</definedName>
    <definedName name="_xlnm.Print_Area" localSheetId="8">A②_全社_出力!$B$1:$T$107</definedName>
    <definedName name="_xlnm.Print_Area" localSheetId="10">B⓵_マスタ登録!$B$1:$T$156</definedName>
    <definedName name="_xlnm.Print_Area" localSheetId="11">'B②-1_【購買部】入力画面'!$B$1:$U$96</definedName>
    <definedName name="_xlnm.Print_Area" localSheetId="12">'B③-1【購買部】予算仕訳'!$B$1:$U$155</definedName>
    <definedName name="_xlnm.Print_Area" localSheetId="13">'B④-1【購買部】予算元帳'!$B$7:$U$227</definedName>
    <definedName name="_xlnm.Print_Area" localSheetId="14">'B⑤-1【購買部】_出力'!$B$1:$T$57</definedName>
    <definedName name="_xlnm.Print_Area" localSheetId="0">演習の趣旨と利用方法!$B$1:$N$11</definedName>
    <definedName name="_xlnm.Print_Titles" localSheetId="2">A①_営業部_入力!$1:$3</definedName>
    <definedName name="_xlnm.Print_Titles" localSheetId="3">A①_購買部_入力!$1:$3</definedName>
    <definedName name="_xlnm.Print_Titles" localSheetId="8">A②_全社_出力!$1:$3</definedName>
    <definedName name="_xlnm.Print_Titles" localSheetId="10">B⓵_マスタ登録!$1:$3</definedName>
    <definedName name="_xlnm.Print_Titles" localSheetId="11">'B②-1_【購買部】入力画面'!$31:$32</definedName>
    <definedName name="_xlnm.Print_Titles" localSheetId="12">'B③-1【購買部】予算仕訳'!$31:$33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196" i="40" l="1"/>
  <c r="F196" i="40"/>
  <c r="E196" i="40"/>
  <c r="C225" i="40"/>
  <c r="B225" i="40"/>
  <c r="C223" i="40"/>
  <c r="B223" i="40"/>
  <c r="C221" i="40"/>
  <c r="B221" i="40"/>
  <c r="C219" i="40"/>
  <c r="B219" i="40"/>
  <c r="C217" i="40"/>
  <c r="B217" i="40"/>
  <c r="C215" i="40"/>
  <c r="B215" i="40"/>
  <c r="C213" i="40"/>
  <c r="B213" i="40"/>
  <c r="C211" i="40"/>
  <c r="B211" i="40"/>
  <c r="C209" i="40"/>
  <c r="B209" i="40"/>
  <c r="C207" i="40"/>
  <c r="B207" i="40"/>
  <c r="C205" i="40"/>
  <c r="B205" i="40"/>
  <c r="C203" i="40"/>
  <c r="B203" i="40"/>
  <c r="F197" i="40"/>
  <c r="E197" i="40"/>
  <c r="L161" i="40"/>
  <c r="F161" i="40"/>
  <c r="E161" i="40"/>
  <c r="C190" i="40"/>
  <c r="B190" i="40"/>
  <c r="C188" i="40"/>
  <c r="B188" i="40"/>
  <c r="C186" i="40"/>
  <c r="B186" i="40"/>
  <c r="C184" i="40"/>
  <c r="B184" i="40"/>
  <c r="C182" i="40"/>
  <c r="B182" i="40"/>
  <c r="C180" i="40"/>
  <c r="B180" i="40"/>
  <c r="C178" i="40"/>
  <c r="B178" i="40"/>
  <c r="C176" i="40"/>
  <c r="B176" i="40"/>
  <c r="C174" i="40"/>
  <c r="B174" i="40"/>
  <c r="C172" i="40"/>
  <c r="B172" i="40"/>
  <c r="C170" i="40"/>
  <c r="B170" i="40"/>
  <c r="C168" i="40"/>
  <c r="B168" i="40"/>
  <c r="F162" i="40"/>
  <c r="E162" i="40"/>
  <c r="R151" i="39"/>
  <c r="P151" i="39"/>
  <c r="F225" i="40" s="1"/>
  <c r="O151" i="39"/>
  <c r="D225" i="40" s="1"/>
  <c r="I151" i="39"/>
  <c r="I225" i="40" s="1"/>
  <c r="F151" i="39"/>
  <c r="D151" i="39"/>
  <c r="S141" i="39"/>
  <c r="K141" i="39"/>
  <c r="K223" i="40" s="1"/>
  <c r="Q48" i="41" s="1"/>
  <c r="R141" i="39"/>
  <c r="P141" i="39"/>
  <c r="F223" i="40" s="1"/>
  <c r="O141" i="39"/>
  <c r="D223" i="40" s="1"/>
  <c r="I141" i="39"/>
  <c r="I223" i="40" s="1"/>
  <c r="F141" i="39"/>
  <c r="D141" i="39"/>
  <c r="S131" i="39"/>
  <c r="K131" i="39"/>
  <c r="K221" i="40" s="1"/>
  <c r="P48" i="41" s="1"/>
  <c r="R131" i="39"/>
  <c r="P131" i="39"/>
  <c r="F221" i="40" s="1"/>
  <c r="O131" i="39"/>
  <c r="D221" i="40" s="1"/>
  <c r="I131" i="39"/>
  <c r="I221" i="40" s="1"/>
  <c r="F131" i="39"/>
  <c r="D131" i="39"/>
  <c r="S121" i="39"/>
  <c r="K121" i="39"/>
  <c r="K219" i="40" s="1"/>
  <c r="O48" i="41" s="1"/>
  <c r="R121" i="39"/>
  <c r="P121" i="39"/>
  <c r="O121" i="39"/>
  <c r="D219" i="40" s="1"/>
  <c r="I121" i="39"/>
  <c r="F121" i="39"/>
  <c r="D121" i="39"/>
  <c r="S111" i="39"/>
  <c r="K111" i="39"/>
  <c r="K217" i="40" s="1"/>
  <c r="N48" i="41" s="1"/>
  <c r="R111" i="39"/>
  <c r="P111" i="39"/>
  <c r="F217" i="40" s="1"/>
  <c r="O111" i="39"/>
  <c r="D217" i="40" s="1"/>
  <c r="I111" i="39"/>
  <c r="F111" i="39"/>
  <c r="D111" i="39"/>
  <c r="S101" i="39"/>
  <c r="K101" i="39"/>
  <c r="K215" i="40" s="1"/>
  <c r="M48" i="41" s="1"/>
  <c r="R101" i="39"/>
  <c r="P101" i="39"/>
  <c r="F215" i="40" s="1"/>
  <c r="O101" i="39"/>
  <c r="D215" i="40" s="1"/>
  <c r="I101" i="39"/>
  <c r="I215" i="40" s="1"/>
  <c r="F101" i="39"/>
  <c r="D101" i="39"/>
  <c r="S91" i="39"/>
  <c r="K91" i="39"/>
  <c r="K213" i="40" s="1"/>
  <c r="R46" i="41" s="1"/>
  <c r="R91" i="39"/>
  <c r="P91" i="39"/>
  <c r="F213" i="40" s="1"/>
  <c r="O91" i="39"/>
  <c r="D213" i="40" s="1"/>
  <c r="I91" i="39"/>
  <c r="I213" i="40" s="1"/>
  <c r="F91" i="39"/>
  <c r="D91" i="39"/>
  <c r="S81" i="39"/>
  <c r="K81" i="39"/>
  <c r="K211" i="40" s="1"/>
  <c r="Q46" i="41" s="1"/>
  <c r="R81" i="39"/>
  <c r="P81" i="39"/>
  <c r="F211" i="40" s="1"/>
  <c r="O81" i="39"/>
  <c r="D211" i="40" s="1"/>
  <c r="I81" i="39"/>
  <c r="I211" i="40" s="1"/>
  <c r="F81" i="39"/>
  <c r="D81" i="39"/>
  <c r="S76" i="39"/>
  <c r="R76" i="39"/>
  <c r="P76" i="39"/>
  <c r="O76" i="39"/>
  <c r="K76" i="39"/>
  <c r="I76" i="39"/>
  <c r="F76" i="39"/>
  <c r="D76" i="39"/>
  <c r="S71" i="39"/>
  <c r="K71" i="39"/>
  <c r="K209" i="40" s="1"/>
  <c r="P46" i="41" s="1"/>
  <c r="R71" i="39"/>
  <c r="P71" i="39"/>
  <c r="F209" i="40" s="1"/>
  <c r="O71" i="39"/>
  <c r="D209" i="40" s="1"/>
  <c r="I71" i="39"/>
  <c r="I209" i="40" s="1"/>
  <c r="F71" i="39"/>
  <c r="D71" i="39"/>
  <c r="S61" i="39"/>
  <c r="K61" i="39"/>
  <c r="K207" i="40" s="1"/>
  <c r="O46" i="41" s="1"/>
  <c r="R61" i="39"/>
  <c r="P61" i="39"/>
  <c r="F207" i="40" s="1"/>
  <c r="O61" i="39"/>
  <c r="D207" i="40" s="1"/>
  <c r="I61" i="39"/>
  <c r="I207" i="40" s="1"/>
  <c r="F61" i="39"/>
  <c r="D61" i="39"/>
  <c r="S51" i="39"/>
  <c r="K51" i="39"/>
  <c r="K205" i="40" s="1"/>
  <c r="N46" i="41" s="1"/>
  <c r="R51" i="39"/>
  <c r="P51" i="39"/>
  <c r="F205" i="40" s="1"/>
  <c r="O51" i="39"/>
  <c r="D205" i="40" s="1"/>
  <c r="I51" i="39"/>
  <c r="I205" i="40" s="1"/>
  <c r="F51" i="39"/>
  <c r="D51" i="39"/>
  <c r="S41" i="39"/>
  <c r="K41" i="39"/>
  <c r="K203" i="40" s="1"/>
  <c r="F41" i="39"/>
  <c r="D41" i="39"/>
  <c r="R41" i="39"/>
  <c r="P41" i="39"/>
  <c r="F203" i="40" s="1"/>
  <c r="O41" i="39"/>
  <c r="D203" i="40" s="1"/>
  <c r="I41" i="39"/>
  <c r="I203" i="40" s="1"/>
  <c r="R150" i="39"/>
  <c r="P150" i="39"/>
  <c r="F190" i="40" s="1"/>
  <c r="O150" i="39"/>
  <c r="D190" i="40" s="1"/>
  <c r="I150" i="39"/>
  <c r="I190" i="40" s="1"/>
  <c r="F150" i="39"/>
  <c r="D150" i="39"/>
  <c r="S140" i="39"/>
  <c r="K140" i="39"/>
  <c r="K188" i="40" s="1"/>
  <c r="Q44" i="41" s="1"/>
  <c r="R140" i="39"/>
  <c r="P140" i="39"/>
  <c r="F188" i="40" s="1"/>
  <c r="O140" i="39"/>
  <c r="D188" i="40" s="1"/>
  <c r="I140" i="39"/>
  <c r="I188" i="40" s="1"/>
  <c r="F140" i="39"/>
  <c r="D140" i="39"/>
  <c r="S130" i="39"/>
  <c r="K130" i="39"/>
  <c r="K186" i="40" s="1"/>
  <c r="P44" i="41" s="1"/>
  <c r="P52" i="41" s="1"/>
  <c r="R130" i="39"/>
  <c r="P130" i="39"/>
  <c r="F186" i="40" s="1"/>
  <c r="O130" i="39"/>
  <c r="D186" i="40" s="1"/>
  <c r="I130" i="39"/>
  <c r="I186" i="40" s="1"/>
  <c r="F130" i="39"/>
  <c r="D130" i="39"/>
  <c r="S120" i="39"/>
  <c r="K120" i="39"/>
  <c r="K184" i="40" s="1"/>
  <c r="O44" i="41" s="1"/>
  <c r="R120" i="39"/>
  <c r="P120" i="39"/>
  <c r="F219" i="40" s="1"/>
  <c r="O120" i="39"/>
  <c r="D184" i="40" s="1"/>
  <c r="I120" i="39"/>
  <c r="I184" i="40" s="1"/>
  <c r="F120" i="39"/>
  <c r="D120" i="39"/>
  <c r="S110" i="39"/>
  <c r="K110" i="39"/>
  <c r="K182" i="40" s="1"/>
  <c r="N44" i="41" s="1"/>
  <c r="R110" i="39"/>
  <c r="P110" i="39"/>
  <c r="F182" i="40" s="1"/>
  <c r="O110" i="39"/>
  <c r="D182" i="40" s="1"/>
  <c r="I110" i="39"/>
  <c r="I182" i="40" s="1"/>
  <c r="F110" i="39"/>
  <c r="D110" i="39"/>
  <c r="S100" i="39"/>
  <c r="K100" i="39"/>
  <c r="K180" i="40" s="1"/>
  <c r="M44" i="41" s="1"/>
  <c r="R100" i="39"/>
  <c r="P100" i="39"/>
  <c r="F180" i="40" s="1"/>
  <c r="O100" i="39"/>
  <c r="D180" i="40" s="1"/>
  <c r="I100" i="39"/>
  <c r="I180" i="40" s="1"/>
  <c r="F100" i="39"/>
  <c r="D100" i="39"/>
  <c r="S90" i="39"/>
  <c r="K90" i="39"/>
  <c r="K178" i="40" s="1"/>
  <c r="R42" i="41" s="1"/>
  <c r="R90" i="39"/>
  <c r="P90" i="39"/>
  <c r="F178" i="40" s="1"/>
  <c r="O90" i="39"/>
  <c r="D178" i="40" s="1"/>
  <c r="I90" i="39"/>
  <c r="I178" i="40" s="1"/>
  <c r="F90" i="39"/>
  <c r="D90" i="39"/>
  <c r="S80" i="39"/>
  <c r="K80" i="39"/>
  <c r="K176" i="40" s="1"/>
  <c r="Q42" i="41" s="1"/>
  <c r="R80" i="39"/>
  <c r="P80" i="39"/>
  <c r="F176" i="40" s="1"/>
  <c r="O80" i="39"/>
  <c r="D176" i="40" s="1"/>
  <c r="I80" i="39"/>
  <c r="I176" i="40" s="1"/>
  <c r="F80" i="39"/>
  <c r="D80" i="39"/>
  <c r="S70" i="39"/>
  <c r="K70" i="39"/>
  <c r="K174" i="40" s="1"/>
  <c r="P42" i="41" s="1"/>
  <c r="R70" i="39"/>
  <c r="P70" i="39"/>
  <c r="F174" i="40" s="1"/>
  <c r="O70" i="39"/>
  <c r="D174" i="40" s="1"/>
  <c r="I70" i="39"/>
  <c r="I174" i="40" s="1"/>
  <c r="F70" i="39"/>
  <c r="D70" i="39"/>
  <c r="S60" i="39"/>
  <c r="K60" i="39"/>
  <c r="K172" i="40" s="1"/>
  <c r="O42" i="41" s="1"/>
  <c r="R60" i="39"/>
  <c r="P60" i="39"/>
  <c r="F172" i="40" s="1"/>
  <c r="O60" i="39"/>
  <c r="D172" i="40" s="1"/>
  <c r="I60" i="39"/>
  <c r="I172" i="40" s="1"/>
  <c r="F60" i="39"/>
  <c r="D60" i="39"/>
  <c r="S50" i="39"/>
  <c r="K50" i="39"/>
  <c r="K170" i="40" s="1"/>
  <c r="N42" i="41" s="1"/>
  <c r="K40" i="39"/>
  <c r="K168" i="40" s="1"/>
  <c r="R50" i="39"/>
  <c r="P50" i="39"/>
  <c r="F170" i="40" s="1"/>
  <c r="O50" i="39"/>
  <c r="D170" i="40" s="1"/>
  <c r="I50" i="39"/>
  <c r="I170" i="40" s="1"/>
  <c r="F50" i="39"/>
  <c r="D50" i="39"/>
  <c r="S40" i="39"/>
  <c r="F40" i="39"/>
  <c r="D40" i="39"/>
  <c r="R40" i="39"/>
  <c r="P40" i="39"/>
  <c r="F168" i="40" s="1"/>
  <c r="O40" i="39"/>
  <c r="D168" i="40" s="1"/>
  <c r="I40" i="39"/>
  <c r="I168" i="40" s="1"/>
  <c r="S113" i="39"/>
  <c r="K113" i="39"/>
  <c r="K138" i="40" s="1"/>
  <c r="B156" i="40"/>
  <c r="B154" i="40"/>
  <c r="S156" i="40"/>
  <c r="B152" i="40"/>
  <c r="B150" i="40"/>
  <c r="S152" i="40"/>
  <c r="B148" i="40"/>
  <c r="B146" i="40"/>
  <c r="S148" i="40"/>
  <c r="B144" i="40"/>
  <c r="B142" i="40"/>
  <c r="S144" i="40"/>
  <c r="B140" i="40"/>
  <c r="B138" i="40"/>
  <c r="S140" i="40"/>
  <c r="B132" i="40"/>
  <c r="B136" i="40"/>
  <c r="B134" i="40"/>
  <c r="S136" i="40"/>
  <c r="B130" i="40"/>
  <c r="S132" i="40"/>
  <c r="B128" i="40"/>
  <c r="B126" i="40"/>
  <c r="S128" i="40"/>
  <c r="B124" i="40"/>
  <c r="B122" i="40"/>
  <c r="S124" i="40"/>
  <c r="S120" i="40"/>
  <c r="B120" i="40"/>
  <c r="B118" i="40"/>
  <c r="B116" i="40"/>
  <c r="B114" i="40"/>
  <c r="B112" i="40"/>
  <c r="B110" i="40"/>
  <c r="P108" i="40"/>
  <c r="L103" i="40"/>
  <c r="F103" i="40"/>
  <c r="E103" i="40"/>
  <c r="F104" i="40"/>
  <c r="E104" i="40"/>
  <c r="E69" i="40"/>
  <c r="F69" i="40"/>
  <c r="L68" i="40"/>
  <c r="F68" i="40"/>
  <c r="E68" i="40"/>
  <c r="C97" i="40"/>
  <c r="B97" i="40"/>
  <c r="C95" i="40"/>
  <c r="B95" i="40"/>
  <c r="C93" i="40"/>
  <c r="B93" i="40"/>
  <c r="C91" i="40"/>
  <c r="B91" i="40"/>
  <c r="C89" i="40"/>
  <c r="B89" i="40"/>
  <c r="C87" i="40"/>
  <c r="B87" i="40"/>
  <c r="C85" i="40"/>
  <c r="B85" i="40"/>
  <c r="C83" i="40"/>
  <c r="B83" i="40"/>
  <c r="C81" i="40"/>
  <c r="B81" i="40"/>
  <c r="C79" i="40"/>
  <c r="B79" i="40"/>
  <c r="C77" i="40"/>
  <c r="B77" i="40"/>
  <c r="C75" i="40"/>
  <c r="B75" i="40"/>
  <c r="C63" i="40"/>
  <c r="B63" i="40"/>
  <c r="C61" i="40"/>
  <c r="B61" i="40"/>
  <c r="C59" i="40"/>
  <c r="B59" i="40"/>
  <c r="C57" i="40"/>
  <c r="B57" i="40"/>
  <c r="C55" i="40"/>
  <c r="B55" i="40"/>
  <c r="C53" i="40"/>
  <c r="B53" i="40"/>
  <c r="C51" i="40"/>
  <c r="B51" i="40"/>
  <c r="C49" i="40"/>
  <c r="B49" i="40"/>
  <c r="C47" i="40"/>
  <c r="B47" i="40"/>
  <c r="C45" i="40"/>
  <c r="B45" i="40"/>
  <c r="C43" i="40"/>
  <c r="C41" i="40"/>
  <c r="B43" i="40"/>
  <c r="B41" i="40"/>
  <c r="F35" i="40"/>
  <c r="E35" i="40"/>
  <c r="L34" i="40"/>
  <c r="F34" i="40"/>
  <c r="E34" i="40"/>
  <c r="S143" i="39"/>
  <c r="K143" i="39"/>
  <c r="K150" i="40" s="1"/>
  <c r="S133" i="39"/>
  <c r="K133" i="39"/>
  <c r="K146" i="40" s="1"/>
  <c r="S123" i="39"/>
  <c r="K123" i="39"/>
  <c r="K142" i="40" s="1"/>
  <c r="S103" i="39"/>
  <c r="K103" i="39"/>
  <c r="K134" i="40" s="1"/>
  <c r="R155" i="39"/>
  <c r="P155" i="39"/>
  <c r="O155" i="39"/>
  <c r="I155" i="39"/>
  <c r="I156" i="40" s="1"/>
  <c r="F155" i="39"/>
  <c r="F156" i="40" s="1"/>
  <c r="D155" i="39"/>
  <c r="D156" i="40" s="1"/>
  <c r="R153" i="39"/>
  <c r="P153" i="39"/>
  <c r="F154" i="40" s="1"/>
  <c r="O153" i="39"/>
  <c r="D154" i="40" s="1"/>
  <c r="I153" i="39"/>
  <c r="I154" i="40" s="1"/>
  <c r="F153" i="39"/>
  <c r="D153" i="39"/>
  <c r="C153" i="39"/>
  <c r="C155" i="39" s="1"/>
  <c r="C156" i="40" s="1"/>
  <c r="R149" i="39"/>
  <c r="P149" i="39"/>
  <c r="O149" i="39"/>
  <c r="I149" i="39"/>
  <c r="F149" i="39"/>
  <c r="D149" i="39"/>
  <c r="R148" i="39"/>
  <c r="P148" i="39"/>
  <c r="F63" i="40" s="1"/>
  <c r="O148" i="39"/>
  <c r="D97" i="40" s="1"/>
  <c r="I148" i="39"/>
  <c r="I63" i="40" s="1"/>
  <c r="F148" i="39"/>
  <c r="D148" i="39"/>
  <c r="R145" i="39"/>
  <c r="P145" i="39"/>
  <c r="O145" i="39"/>
  <c r="I145" i="39"/>
  <c r="I152" i="40" s="1"/>
  <c r="F145" i="39"/>
  <c r="F152" i="40" s="1"/>
  <c r="D145" i="39"/>
  <c r="D152" i="40" s="1"/>
  <c r="R143" i="39"/>
  <c r="P143" i="39"/>
  <c r="F150" i="40" s="1"/>
  <c r="O143" i="39"/>
  <c r="D150" i="40" s="1"/>
  <c r="I143" i="39"/>
  <c r="I150" i="40" s="1"/>
  <c r="F143" i="39"/>
  <c r="D143" i="39"/>
  <c r="C143" i="39"/>
  <c r="C145" i="39" s="1"/>
  <c r="C152" i="40" s="1"/>
  <c r="R139" i="39"/>
  <c r="P139" i="39"/>
  <c r="O139" i="39"/>
  <c r="I139" i="39"/>
  <c r="F139" i="39"/>
  <c r="D139" i="39"/>
  <c r="R138" i="39"/>
  <c r="P138" i="39"/>
  <c r="F61" i="40" s="1"/>
  <c r="O138" i="39"/>
  <c r="D61" i="40" s="1"/>
  <c r="I138" i="39"/>
  <c r="I61" i="40" s="1"/>
  <c r="F138" i="39"/>
  <c r="D138" i="39"/>
  <c r="R135" i="39"/>
  <c r="P135" i="39"/>
  <c r="O135" i="39"/>
  <c r="I135" i="39"/>
  <c r="I148" i="40" s="1"/>
  <c r="F135" i="39"/>
  <c r="F148" i="40" s="1"/>
  <c r="D135" i="39"/>
  <c r="D148" i="40" s="1"/>
  <c r="R133" i="39"/>
  <c r="P133" i="39"/>
  <c r="F146" i="40" s="1"/>
  <c r="O133" i="39"/>
  <c r="D146" i="40" s="1"/>
  <c r="I133" i="39"/>
  <c r="I146" i="40" s="1"/>
  <c r="F133" i="39"/>
  <c r="D133" i="39"/>
  <c r="C133" i="39"/>
  <c r="C135" i="39" s="1"/>
  <c r="C148" i="40" s="1"/>
  <c r="R129" i="39"/>
  <c r="P129" i="39"/>
  <c r="O129" i="39"/>
  <c r="I129" i="39"/>
  <c r="F129" i="39"/>
  <c r="D129" i="39"/>
  <c r="R128" i="39"/>
  <c r="P128" i="39"/>
  <c r="F59" i="40" s="1"/>
  <c r="O128" i="39"/>
  <c r="D59" i="40" s="1"/>
  <c r="I128" i="39"/>
  <c r="I93" i="40" s="1"/>
  <c r="F128" i="39"/>
  <c r="D128" i="39"/>
  <c r="R125" i="39"/>
  <c r="P125" i="39"/>
  <c r="O125" i="39"/>
  <c r="I125" i="39"/>
  <c r="I144" i="40" s="1"/>
  <c r="F125" i="39"/>
  <c r="F144" i="40" s="1"/>
  <c r="D125" i="39"/>
  <c r="D144" i="40" s="1"/>
  <c r="R123" i="39"/>
  <c r="P123" i="39"/>
  <c r="F142" i="40" s="1"/>
  <c r="O123" i="39"/>
  <c r="D142" i="40" s="1"/>
  <c r="I123" i="39"/>
  <c r="I142" i="40" s="1"/>
  <c r="F123" i="39"/>
  <c r="D123" i="39"/>
  <c r="C123" i="39"/>
  <c r="C125" i="39" s="1"/>
  <c r="C144" i="40" s="1"/>
  <c r="R119" i="39"/>
  <c r="P119" i="39"/>
  <c r="O119" i="39"/>
  <c r="I119" i="39"/>
  <c r="F119" i="39"/>
  <c r="D119" i="39"/>
  <c r="R118" i="39"/>
  <c r="P118" i="39"/>
  <c r="F91" i="40" s="1"/>
  <c r="O118" i="39"/>
  <c r="D91" i="40" s="1"/>
  <c r="I118" i="39"/>
  <c r="I91" i="40" s="1"/>
  <c r="F118" i="39"/>
  <c r="D118" i="39"/>
  <c r="R115" i="39"/>
  <c r="P115" i="39"/>
  <c r="O115" i="39"/>
  <c r="I115" i="39"/>
  <c r="I140" i="40" s="1"/>
  <c r="F115" i="39"/>
  <c r="F140" i="40" s="1"/>
  <c r="D115" i="39"/>
  <c r="D140" i="40" s="1"/>
  <c r="R113" i="39"/>
  <c r="P113" i="39"/>
  <c r="F138" i="40" s="1"/>
  <c r="O113" i="39"/>
  <c r="D138" i="40" s="1"/>
  <c r="I113" i="39"/>
  <c r="I138" i="40" s="1"/>
  <c r="F113" i="39"/>
  <c r="D113" i="39"/>
  <c r="C113" i="39"/>
  <c r="C115" i="39" s="1"/>
  <c r="C140" i="40" s="1"/>
  <c r="R109" i="39"/>
  <c r="P109" i="39"/>
  <c r="O109" i="39"/>
  <c r="I109" i="39"/>
  <c r="F109" i="39"/>
  <c r="D109" i="39"/>
  <c r="R108" i="39"/>
  <c r="P108" i="39"/>
  <c r="F89" i="40" s="1"/>
  <c r="O108" i="39"/>
  <c r="D89" i="40" s="1"/>
  <c r="I108" i="39"/>
  <c r="I55" i="40" s="1"/>
  <c r="F108" i="39"/>
  <c r="D108" i="39"/>
  <c r="R105" i="39"/>
  <c r="P105" i="39"/>
  <c r="O105" i="39"/>
  <c r="I105" i="39"/>
  <c r="I136" i="40" s="1"/>
  <c r="F105" i="39"/>
  <c r="F136" i="40" s="1"/>
  <c r="D105" i="39"/>
  <c r="D136" i="40" s="1"/>
  <c r="R103" i="39"/>
  <c r="P103" i="39"/>
  <c r="F134" i="40" s="1"/>
  <c r="O103" i="39"/>
  <c r="D134" i="40" s="1"/>
  <c r="I103" i="39"/>
  <c r="I134" i="40" s="1"/>
  <c r="F103" i="39"/>
  <c r="D103" i="39"/>
  <c r="C103" i="39"/>
  <c r="C105" i="39" s="1"/>
  <c r="C136" i="40" s="1"/>
  <c r="R99" i="39"/>
  <c r="P99" i="39"/>
  <c r="O99" i="39"/>
  <c r="I99" i="39"/>
  <c r="F99" i="39"/>
  <c r="D99" i="39"/>
  <c r="R98" i="39"/>
  <c r="P98" i="39"/>
  <c r="F87" i="40" s="1"/>
  <c r="O98" i="39"/>
  <c r="D87" i="40" s="1"/>
  <c r="I98" i="39"/>
  <c r="I53" i="40" s="1"/>
  <c r="F98" i="39"/>
  <c r="D98" i="39"/>
  <c r="R89" i="39"/>
  <c r="P89" i="39"/>
  <c r="O89" i="39"/>
  <c r="I89" i="39"/>
  <c r="F89" i="39"/>
  <c r="D89" i="39"/>
  <c r="D79" i="39"/>
  <c r="R79" i="39"/>
  <c r="P79" i="39"/>
  <c r="O79" i="39"/>
  <c r="I79" i="39"/>
  <c r="F79" i="39"/>
  <c r="R69" i="39"/>
  <c r="P69" i="39"/>
  <c r="O69" i="39"/>
  <c r="I69" i="39"/>
  <c r="F69" i="39"/>
  <c r="D69" i="39"/>
  <c r="R59" i="39"/>
  <c r="P59" i="39"/>
  <c r="O59" i="39"/>
  <c r="I59" i="39"/>
  <c r="F59" i="39"/>
  <c r="D59" i="39"/>
  <c r="R49" i="39"/>
  <c r="P49" i="39"/>
  <c r="O49" i="39"/>
  <c r="I49" i="39"/>
  <c r="F49" i="39"/>
  <c r="D49" i="39"/>
  <c r="O39" i="39"/>
  <c r="P39" i="39"/>
  <c r="R39" i="39"/>
  <c r="I39" i="39"/>
  <c r="F39" i="39"/>
  <c r="D39" i="39"/>
  <c r="S93" i="39"/>
  <c r="K93" i="39"/>
  <c r="K130" i="40" s="1"/>
  <c r="R95" i="39"/>
  <c r="P95" i="39"/>
  <c r="O95" i="39"/>
  <c r="I95" i="39"/>
  <c r="I132" i="40" s="1"/>
  <c r="F95" i="39"/>
  <c r="F132" i="40" s="1"/>
  <c r="D95" i="39"/>
  <c r="D132" i="40" s="1"/>
  <c r="R93" i="39"/>
  <c r="P93" i="39"/>
  <c r="F130" i="40" s="1"/>
  <c r="O93" i="39"/>
  <c r="D130" i="40" s="1"/>
  <c r="I93" i="39"/>
  <c r="I130" i="40" s="1"/>
  <c r="F93" i="39"/>
  <c r="D93" i="39"/>
  <c r="C93" i="39"/>
  <c r="C95" i="39" s="1"/>
  <c r="C132" i="40" s="1"/>
  <c r="R88" i="39"/>
  <c r="P88" i="39"/>
  <c r="F51" i="40" s="1"/>
  <c r="O88" i="39"/>
  <c r="D51" i="40" s="1"/>
  <c r="I88" i="39"/>
  <c r="I85" i="40" s="1"/>
  <c r="F88" i="39"/>
  <c r="D88" i="39"/>
  <c r="S83" i="39"/>
  <c r="K83" i="39"/>
  <c r="K126" i="40" s="1"/>
  <c r="R85" i="39"/>
  <c r="P85" i="39"/>
  <c r="O85" i="39"/>
  <c r="I85" i="39"/>
  <c r="I128" i="40" s="1"/>
  <c r="F85" i="39"/>
  <c r="F128" i="40" s="1"/>
  <c r="D85" i="39"/>
  <c r="D128" i="40" s="1"/>
  <c r="R83" i="39"/>
  <c r="P83" i="39"/>
  <c r="F126" i="40" s="1"/>
  <c r="O83" i="39"/>
  <c r="D126" i="40" s="1"/>
  <c r="I83" i="39"/>
  <c r="I126" i="40" s="1"/>
  <c r="F83" i="39"/>
  <c r="D83" i="39"/>
  <c r="C83" i="39"/>
  <c r="C85" i="39" s="1"/>
  <c r="C128" i="40" s="1"/>
  <c r="R78" i="39"/>
  <c r="P78" i="39"/>
  <c r="F83" i="40" s="1"/>
  <c r="O78" i="39"/>
  <c r="D83" i="40" s="1"/>
  <c r="I78" i="39"/>
  <c r="I83" i="40" s="1"/>
  <c r="F78" i="39"/>
  <c r="D78" i="39"/>
  <c r="S73" i="39"/>
  <c r="K73" i="39"/>
  <c r="K122" i="40" s="1"/>
  <c r="R75" i="39"/>
  <c r="P75" i="39"/>
  <c r="O75" i="39"/>
  <c r="I75" i="39"/>
  <c r="I124" i="40" s="1"/>
  <c r="F75" i="39"/>
  <c r="F124" i="40" s="1"/>
  <c r="D75" i="39"/>
  <c r="D124" i="40" s="1"/>
  <c r="R73" i="39"/>
  <c r="P73" i="39"/>
  <c r="F122" i="40" s="1"/>
  <c r="O73" i="39"/>
  <c r="D122" i="40" s="1"/>
  <c r="I73" i="39"/>
  <c r="I122" i="40" s="1"/>
  <c r="F73" i="39"/>
  <c r="D73" i="39"/>
  <c r="C73" i="39"/>
  <c r="C75" i="39" s="1"/>
  <c r="C124" i="40" s="1"/>
  <c r="R68" i="39"/>
  <c r="P68" i="39"/>
  <c r="F81" i="40" s="1"/>
  <c r="O68" i="39"/>
  <c r="D81" i="40" s="1"/>
  <c r="I68" i="39"/>
  <c r="I47" i="40" s="1"/>
  <c r="F68" i="39"/>
  <c r="D68" i="39"/>
  <c r="S63" i="39"/>
  <c r="K63" i="39"/>
  <c r="K118" i="40" s="1"/>
  <c r="R65" i="39"/>
  <c r="P65" i="39"/>
  <c r="O65" i="39"/>
  <c r="I65" i="39"/>
  <c r="I120" i="40" s="1"/>
  <c r="F65" i="39"/>
  <c r="F120" i="40" s="1"/>
  <c r="D65" i="39"/>
  <c r="D120" i="40" s="1"/>
  <c r="R63" i="39"/>
  <c r="P63" i="39"/>
  <c r="F118" i="40" s="1"/>
  <c r="O63" i="39"/>
  <c r="D118" i="40" s="1"/>
  <c r="I63" i="39"/>
  <c r="I118" i="40" s="1"/>
  <c r="F63" i="39"/>
  <c r="D63" i="39"/>
  <c r="C63" i="39"/>
  <c r="C65" i="39" s="1"/>
  <c r="C120" i="40" s="1"/>
  <c r="R58" i="39"/>
  <c r="P58" i="39"/>
  <c r="F45" i="40" s="1"/>
  <c r="O58" i="39"/>
  <c r="D45" i="40" s="1"/>
  <c r="I58" i="39"/>
  <c r="I45" i="40" s="1"/>
  <c r="F58" i="39"/>
  <c r="D58" i="39"/>
  <c r="S53" i="39"/>
  <c r="K53" i="39"/>
  <c r="K114" i="40" s="1"/>
  <c r="R55" i="39"/>
  <c r="P55" i="39"/>
  <c r="O55" i="39"/>
  <c r="I55" i="39"/>
  <c r="I116" i="40" s="1"/>
  <c r="F55" i="39"/>
  <c r="F116" i="40" s="1"/>
  <c r="D55" i="39"/>
  <c r="D116" i="40" s="1"/>
  <c r="R53" i="39"/>
  <c r="P53" i="39"/>
  <c r="F114" i="40" s="1"/>
  <c r="O53" i="39"/>
  <c r="D114" i="40" s="1"/>
  <c r="I53" i="39"/>
  <c r="I114" i="40" s="1"/>
  <c r="F53" i="39"/>
  <c r="D53" i="39"/>
  <c r="C53" i="39"/>
  <c r="C55" i="39" s="1"/>
  <c r="C116" i="40" s="1"/>
  <c r="R48" i="39"/>
  <c r="P48" i="39"/>
  <c r="F77" i="40" s="1"/>
  <c r="O48" i="39"/>
  <c r="D77" i="40" s="1"/>
  <c r="I48" i="39"/>
  <c r="I77" i="40" s="1"/>
  <c r="F48" i="39"/>
  <c r="D48" i="39"/>
  <c r="S43" i="39"/>
  <c r="D45" i="39"/>
  <c r="D112" i="40" s="1"/>
  <c r="F45" i="39"/>
  <c r="F112" i="40" s="1"/>
  <c r="P45" i="39"/>
  <c r="O45" i="39"/>
  <c r="O43" i="39"/>
  <c r="D110" i="40" s="1"/>
  <c r="D43" i="39"/>
  <c r="O38" i="39"/>
  <c r="D41" i="40" s="1"/>
  <c r="D38" i="39"/>
  <c r="R45" i="39"/>
  <c r="I45" i="39"/>
  <c r="I112" i="40" s="1"/>
  <c r="K43" i="39"/>
  <c r="K110" i="40" s="1"/>
  <c r="P43" i="39"/>
  <c r="F110" i="40" s="1"/>
  <c r="F43" i="39"/>
  <c r="F38" i="39"/>
  <c r="P38" i="39"/>
  <c r="F41" i="40" s="1"/>
  <c r="R43" i="39"/>
  <c r="I43" i="39"/>
  <c r="I110" i="40" s="1"/>
  <c r="R38" i="39"/>
  <c r="I38" i="39"/>
  <c r="I75" i="40" s="1"/>
  <c r="N2" i="35"/>
  <c r="J2" i="35"/>
  <c r="B3" i="35"/>
  <c r="C142" i="40" l="1"/>
  <c r="I219" i="40"/>
  <c r="C130" i="40"/>
  <c r="F184" i="40"/>
  <c r="C150" i="40"/>
  <c r="P168" i="40"/>
  <c r="P170" i="40" s="1"/>
  <c r="P172" i="40" s="1"/>
  <c r="P174" i="40" s="1"/>
  <c r="P176" i="40" s="1"/>
  <c r="P178" i="40" s="1"/>
  <c r="P180" i="40" s="1"/>
  <c r="P182" i="40" s="1"/>
  <c r="P184" i="40" s="1"/>
  <c r="P186" i="40" s="1"/>
  <c r="P188" i="40" s="1"/>
  <c r="M42" i="41"/>
  <c r="S42" i="41" s="1"/>
  <c r="R50" i="41"/>
  <c r="M46" i="41"/>
  <c r="S46" i="41" s="1"/>
  <c r="P203" i="40"/>
  <c r="P205" i="40" s="1"/>
  <c r="P207" i="40" s="1"/>
  <c r="P209" i="40" s="1"/>
  <c r="P211" i="40" s="1"/>
  <c r="P213" i="40" s="1"/>
  <c r="P215" i="40" s="1"/>
  <c r="P217" i="40" s="1"/>
  <c r="P219" i="40" s="1"/>
  <c r="P221" i="40" s="1"/>
  <c r="P223" i="40" s="1"/>
  <c r="Q52" i="41"/>
  <c r="C126" i="40"/>
  <c r="C134" i="40"/>
  <c r="I217" i="40"/>
  <c r="C114" i="40"/>
  <c r="C146" i="40"/>
  <c r="C118" i="40"/>
  <c r="C122" i="40"/>
  <c r="C154" i="40"/>
  <c r="C138" i="40"/>
  <c r="Q50" i="41"/>
  <c r="P50" i="41"/>
  <c r="O50" i="41"/>
  <c r="N50" i="41"/>
  <c r="O52" i="41"/>
  <c r="N52" i="41"/>
  <c r="M52" i="41"/>
  <c r="F49" i="40"/>
  <c r="I41" i="40"/>
  <c r="D57" i="40"/>
  <c r="I51" i="40"/>
  <c r="F57" i="40"/>
  <c r="F97" i="40"/>
  <c r="I81" i="40"/>
  <c r="I87" i="40"/>
  <c r="D75" i="40"/>
  <c r="I59" i="40"/>
  <c r="D93" i="40"/>
  <c r="D49" i="40"/>
  <c r="I89" i="40"/>
  <c r="D47" i="40"/>
  <c r="I49" i="40"/>
  <c r="D55" i="40"/>
  <c r="I57" i="40"/>
  <c r="D63" i="40"/>
  <c r="D79" i="40"/>
  <c r="F85" i="40"/>
  <c r="D95" i="40"/>
  <c r="F47" i="40"/>
  <c r="F55" i="40"/>
  <c r="F79" i="40"/>
  <c r="F95" i="40"/>
  <c r="F75" i="40"/>
  <c r="D85" i="40"/>
  <c r="I97" i="40"/>
  <c r="D53" i="40"/>
  <c r="I79" i="40"/>
  <c r="I95" i="40"/>
  <c r="D43" i="40"/>
  <c r="F43" i="40"/>
  <c r="F93" i="40"/>
  <c r="F53" i="40"/>
  <c r="I43" i="40"/>
  <c r="P110" i="40"/>
  <c r="S91" i="35"/>
  <c r="R91" i="35"/>
  <c r="Q91" i="35"/>
  <c r="P91" i="35"/>
  <c r="O91" i="35"/>
  <c r="N91" i="35"/>
  <c r="T91" i="35" s="1"/>
  <c r="S89" i="35"/>
  <c r="R89" i="35"/>
  <c r="Q89" i="35"/>
  <c r="P89" i="35"/>
  <c r="O89" i="35"/>
  <c r="N89" i="35"/>
  <c r="T87" i="35"/>
  <c r="T85" i="35"/>
  <c r="U87" i="35" s="1"/>
  <c r="T83" i="35"/>
  <c r="U83" i="35" s="1"/>
  <c r="T81" i="35"/>
  <c r="R67" i="35"/>
  <c r="Q67" i="35"/>
  <c r="P67" i="35"/>
  <c r="O67" i="35"/>
  <c r="N67" i="35"/>
  <c r="S65" i="35"/>
  <c r="R65" i="35"/>
  <c r="Q65" i="35"/>
  <c r="P65" i="35"/>
  <c r="O65" i="35"/>
  <c r="N65" i="35"/>
  <c r="T47" i="35"/>
  <c r="T45" i="35"/>
  <c r="U47" i="35" s="1"/>
  <c r="U43" i="35"/>
  <c r="T41" i="35"/>
  <c r="S39" i="35"/>
  <c r="R39" i="35"/>
  <c r="R51" i="35" s="1"/>
  <c r="Q39" i="35"/>
  <c r="Q51" i="35" s="1"/>
  <c r="P39" i="35"/>
  <c r="P51" i="35" s="1"/>
  <c r="O39" i="35"/>
  <c r="O51" i="35" s="1"/>
  <c r="N39" i="35"/>
  <c r="N51" i="35" s="1"/>
  <c r="S37" i="35"/>
  <c r="R37" i="35"/>
  <c r="R49" i="35" s="1"/>
  <c r="Q37" i="35"/>
  <c r="Q49" i="35" s="1"/>
  <c r="P37" i="35"/>
  <c r="P49" i="35" s="1"/>
  <c r="O37" i="35"/>
  <c r="O49" i="35" s="1"/>
  <c r="N37" i="35"/>
  <c r="N49" i="35" s="1"/>
  <c r="S35" i="35"/>
  <c r="R35" i="35"/>
  <c r="Q35" i="35"/>
  <c r="P35" i="35"/>
  <c r="O35" i="35"/>
  <c r="N35" i="35"/>
  <c r="S33" i="35"/>
  <c r="R33" i="35"/>
  <c r="Q33" i="35"/>
  <c r="P33" i="35"/>
  <c r="O33" i="35"/>
  <c r="N33" i="35"/>
  <c r="B11" i="35"/>
  <c r="B9" i="35"/>
  <c r="J2" i="39"/>
  <c r="L2" i="39"/>
  <c r="B3" i="39"/>
  <c r="B7" i="39"/>
  <c r="C7" i="39"/>
  <c r="F7" i="39"/>
  <c r="G7" i="39"/>
  <c r="J7" i="39"/>
  <c r="L7" i="39"/>
  <c r="P7" i="39"/>
  <c r="Q7" i="39"/>
  <c r="C43" i="39"/>
  <c r="T89" i="35" l="1"/>
  <c r="U91" i="35" s="1"/>
  <c r="S115" i="39"/>
  <c r="N140" i="40" s="1"/>
  <c r="K115" i="39"/>
  <c r="K45" i="39"/>
  <c r="S45" i="39"/>
  <c r="N112" i="40" s="1"/>
  <c r="P112" i="40" s="1"/>
  <c r="K125" i="39"/>
  <c r="S125" i="39"/>
  <c r="N144" i="40" s="1"/>
  <c r="K108" i="39"/>
  <c r="K55" i="40" s="1"/>
  <c r="N28" i="41" s="1"/>
  <c r="S108" i="39"/>
  <c r="K105" i="39"/>
  <c r="S105" i="39"/>
  <c r="N136" i="40" s="1"/>
  <c r="K98" i="39"/>
  <c r="K53" i="40" s="1"/>
  <c r="M28" i="41" s="1"/>
  <c r="S98" i="39"/>
  <c r="K135" i="39"/>
  <c r="S135" i="39"/>
  <c r="N148" i="40" s="1"/>
  <c r="K145" i="39"/>
  <c r="S145" i="39"/>
  <c r="N152" i="40" s="1"/>
  <c r="S128" i="39"/>
  <c r="K128" i="39"/>
  <c r="K59" i="40" s="1"/>
  <c r="P28" i="41" s="1"/>
  <c r="T33" i="35"/>
  <c r="K38" i="39"/>
  <c r="K41" i="40" s="1"/>
  <c r="S38" i="39"/>
  <c r="K75" i="39"/>
  <c r="S75" i="39"/>
  <c r="N124" i="40" s="1"/>
  <c r="S58" i="39"/>
  <c r="K58" i="39"/>
  <c r="K45" i="40" s="1"/>
  <c r="O26" i="41" s="1"/>
  <c r="S138" i="39"/>
  <c r="K138" i="39"/>
  <c r="K61" i="40" s="1"/>
  <c r="Q28" i="41" s="1"/>
  <c r="K88" i="39"/>
  <c r="K51" i="40" s="1"/>
  <c r="R26" i="41" s="1"/>
  <c r="S88" i="39"/>
  <c r="K55" i="39"/>
  <c r="S55" i="39"/>
  <c r="N116" i="40" s="1"/>
  <c r="S118" i="39"/>
  <c r="K118" i="39"/>
  <c r="K57" i="40" s="1"/>
  <c r="O28" i="41" s="1"/>
  <c r="K65" i="39"/>
  <c r="S65" i="39"/>
  <c r="N120" i="40" s="1"/>
  <c r="S48" i="39"/>
  <c r="K48" i="39"/>
  <c r="K43" i="40" s="1"/>
  <c r="N26" i="41" s="1"/>
  <c r="K85" i="39"/>
  <c r="S85" i="39"/>
  <c r="N128" i="40" s="1"/>
  <c r="T39" i="35"/>
  <c r="S68" i="39"/>
  <c r="K68" i="39"/>
  <c r="K47" i="40" s="1"/>
  <c r="P26" i="41" s="1"/>
  <c r="S78" i="39"/>
  <c r="K78" i="39"/>
  <c r="K49" i="40" s="1"/>
  <c r="Q26" i="41" s="1"/>
  <c r="M50" i="41"/>
  <c r="S50" i="41" s="1"/>
  <c r="C45" i="39"/>
  <c r="C112" i="40" s="1"/>
  <c r="C110" i="40"/>
  <c r="N53" i="35"/>
  <c r="T51" i="35"/>
  <c r="T35" i="35"/>
  <c r="U35" i="35" s="1"/>
  <c r="T37" i="35"/>
  <c r="S49" i="35"/>
  <c r="T67" i="35"/>
  <c r="T65" i="35"/>
  <c r="U39" i="35" l="1"/>
  <c r="P114" i="40"/>
  <c r="P116" i="40" s="1"/>
  <c r="N38" i="41" s="1"/>
  <c r="M38" i="41"/>
  <c r="P41" i="40"/>
  <c r="P43" i="40" s="1"/>
  <c r="P45" i="40" s="1"/>
  <c r="P47" i="40" s="1"/>
  <c r="P49" i="40" s="1"/>
  <c r="P51" i="40" s="1"/>
  <c r="P53" i="40" s="1"/>
  <c r="P55" i="40" s="1"/>
  <c r="P57" i="40" s="1"/>
  <c r="P59" i="40" s="1"/>
  <c r="P61" i="40" s="1"/>
  <c r="M26" i="41"/>
  <c r="S95" i="39"/>
  <c r="N132" i="40" s="1"/>
  <c r="K95" i="39"/>
  <c r="U67" i="35"/>
  <c r="T49" i="35"/>
  <c r="U51" i="35" s="1"/>
  <c r="O41" i="35"/>
  <c r="N57" i="35"/>
  <c r="P118" i="40" l="1"/>
  <c r="P120" i="40" s="1"/>
  <c r="O38" i="41" s="1"/>
  <c r="S26" i="41"/>
  <c r="N69" i="35"/>
  <c r="O53" i="35"/>
  <c r="P122" i="40" l="1"/>
  <c r="P124" i="40" s="1"/>
  <c r="K39" i="39"/>
  <c r="S39" i="39"/>
  <c r="N75" i="40" s="1"/>
  <c r="P126" i="40"/>
  <c r="P128" i="40" s="1"/>
  <c r="P38" i="41"/>
  <c r="N73" i="35"/>
  <c r="P41" i="35"/>
  <c r="O57" i="35"/>
  <c r="P75" i="40" l="1"/>
  <c r="M30" i="41"/>
  <c r="P130" i="40"/>
  <c r="P132" i="40" s="1"/>
  <c r="Q38" i="41"/>
  <c r="O69" i="35"/>
  <c r="P53" i="35"/>
  <c r="N93" i="35"/>
  <c r="N77" i="35"/>
  <c r="S49" i="39" l="1"/>
  <c r="N77" i="40" s="1"/>
  <c r="N30" i="41" s="1"/>
  <c r="N34" i="41" s="1"/>
  <c r="N54" i="41" s="1"/>
  <c r="K49" i="39"/>
  <c r="M34" i="41"/>
  <c r="P134" i="40"/>
  <c r="P136" i="40" s="1"/>
  <c r="R38" i="41"/>
  <c r="Q41" i="35"/>
  <c r="P57" i="35"/>
  <c r="O73" i="35"/>
  <c r="P77" i="40" l="1"/>
  <c r="M54" i="41"/>
  <c r="P138" i="40"/>
  <c r="P140" i="40" s="1"/>
  <c r="M40" i="41"/>
  <c r="O93" i="35"/>
  <c r="O77" i="35"/>
  <c r="P69" i="35"/>
  <c r="Q53" i="35"/>
  <c r="K59" i="39" l="1"/>
  <c r="S59" i="39"/>
  <c r="N79" i="40" s="1"/>
  <c r="O30" i="41" s="1"/>
  <c r="N40" i="41"/>
  <c r="P142" i="40"/>
  <c r="P144" i="40" s="1"/>
  <c r="P73" i="35"/>
  <c r="R41" i="35"/>
  <c r="Q57" i="35"/>
  <c r="P79" i="40" l="1"/>
  <c r="O34" i="41"/>
  <c r="P146" i="40"/>
  <c r="P148" i="40" s="1"/>
  <c r="O40" i="41"/>
  <c r="Q69" i="35"/>
  <c r="R53" i="35"/>
  <c r="P93" i="35"/>
  <c r="P77" i="35"/>
  <c r="K69" i="39" l="1"/>
  <c r="S69" i="39"/>
  <c r="N81" i="40" s="1"/>
  <c r="O54" i="41"/>
  <c r="P150" i="40"/>
  <c r="P152" i="40" s="1"/>
  <c r="P40" i="41"/>
  <c r="S41" i="35"/>
  <c r="R57" i="35"/>
  <c r="Q73" i="35"/>
  <c r="P30" i="41" l="1"/>
  <c r="P81" i="40"/>
  <c r="Q40" i="41"/>
  <c r="Q93" i="35"/>
  <c r="Q77" i="35"/>
  <c r="R69" i="35"/>
  <c r="S53" i="35"/>
  <c r="K79" i="39" l="1"/>
  <c r="S79" i="39"/>
  <c r="N83" i="40" s="1"/>
  <c r="Q30" i="41" s="1"/>
  <c r="Q34" i="41" s="1"/>
  <c r="Q54" i="41" s="1"/>
  <c r="P34" i="41"/>
  <c r="S57" i="35"/>
  <c r="T53" i="35"/>
  <c r="N43" i="35"/>
  <c r="R73" i="35"/>
  <c r="P54" i="41" l="1"/>
  <c r="P83" i="40"/>
  <c r="R93" i="35"/>
  <c r="R77" i="35"/>
  <c r="T43" i="35"/>
  <c r="N55" i="35"/>
  <c r="S69" i="35"/>
  <c r="T57" i="35"/>
  <c r="S89" i="39" l="1"/>
  <c r="N85" i="40" s="1"/>
  <c r="R30" i="41" s="1"/>
  <c r="K89" i="39"/>
  <c r="P85" i="40"/>
  <c r="S73" i="35"/>
  <c r="T69" i="35"/>
  <c r="O43" i="35"/>
  <c r="N59" i="35"/>
  <c r="R34" i="41" l="1"/>
  <c r="S30" i="41"/>
  <c r="S93" i="35"/>
  <c r="T93" i="35" s="1"/>
  <c r="S77" i="35"/>
  <c r="T73" i="35"/>
  <c r="N71" i="35"/>
  <c r="O55" i="35"/>
  <c r="S99" i="39" l="1"/>
  <c r="N87" i="40" s="1"/>
  <c r="K99" i="39"/>
  <c r="R54" i="41"/>
  <c r="S54" i="41" s="1"/>
  <c r="S34" i="41"/>
  <c r="P43" i="35"/>
  <c r="O59" i="35"/>
  <c r="N75" i="35"/>
  <c r="T77" i="35"/>
  <c r="M32" i="41" l="1"/>
  <c r="M36" i="41" s="1"/>
  <c r="M56" i="41" s="1"/>
  <c r="P87" i="40"/>
  <c r="P55" i="35"/>
  <c r="N95" i="35"/>
  <c r="N79" i="35"/>
  <c r="O71" i="35"/>
  <c r="K109" i="39" l="1"/>
  <c r="S109" i="39"/>
  <c r="N89" i="40" s="1"/>
  <c r="N32" i="41" s="1"/>
  <c r="N36" i="41" s="1"/>
  <c r="N56" i="41" s="1"/>
  <c r="O75" i="35"/>
  <c r="Q43" i="35"/>
  <c r="P59" i="35"/>
  <c r="P89" i="40" l="1"/>
  <c r="Q55" i="35"/>
  <c r="O95" i="35"/>
  <c r="O79" i="35"/>
  <c r="P71" i="35"/>
  <c r="S119" i="39" l="1"/>
  <c r="N91" i="40" s="1"/>
  <c r="K119" i="39"/>
  <c r="R43" i="35"/>
  <c r="Q59" i="35"/>
  <c r="P75" i="35"/>
  <c r="O32" i="41" l="1"/>
  <c r="O36" i="41" s="1"/>
  <c r="O56" i="41" s="1"/>
  <c r="P91" i="40"/>
  <c r="P95" i="35"/>
  <c r="P79" i="35"/>
  <c r="Q71" i="35"/>
  <c r="R55" i="35"/>
  <c r="S129" i="39" l="1"/>
  <c r="N93" i="40" s="1"/>
  <c r="P32" i="41" s="1"/>
  <c r="P36" i="41" s="1"/>
  <c r="P56" i="41" s="1"/>
  <c r="K129" i="39"/>
  <c r="R59" i="35"/>
  <c r="Q75" i="35"/>
  <c r="P93" i="40" l="1"/>
  <c r="R71" i="35"/>
  <c r="Q95" i="35"/>
  <c r="Q79" i="35"/>
  <c r="S139" i="39" l="1"/>
  <c r="N95" i="40" s="1"/>
  <c r="K139" i="39"/>
  <c r="T55" i="35"/>
  <c r="U55" i="35"/>
  <c r="R75" i="35"/>
  <c r="Q32" i="41" l="1"/>
  <c r="Q36" i="41" s="1"/>
  <c r="Q56" i="41" s="1"/>
  <c r="P95" i="40"/>
  <c r="R95" i="35"/>
  <c r="R79" i="35"/>
  <c r="T59" i="35"/>
  <c r="U59" i="35" s="1"/>
  <c r="T71" i="35" l="1"/>
  <c r="U71" i="35" s="1"/>
  <c r="T95" i="35" l="1"/>
  <c r="U95" i="35" s="1"/>
  <c r="T75" i="35"/>
  <c r="U75" i="35" s="1"/>
  <c r="T79" i="35" l="1"/>
  <c r="U79" i="35" s="1"/>
  <c r="B3" i="41" l="1"/>
  <c r="B3" i="40"/>
  <c r="Q7" i="41" l="1"/>
  <c r="P7" i="41"/>
  <c r="L7" i="41"/>
  <c r="J7" i="41"/>
  <c r="G7" i="41"/>
  <c r="F7" i="41"/>
  <c r="C7" i="41"/>
  <c r="B7" i="41"/>
  <c r="B11" i="41"/>
  <c r="M2" i="41"/>
  <c r="J2" i="41"/>
  <c r="Q7" i="40" l="1"/>
  <c r="P7" i="40"/>
  <c r="L7" i="40"/>
  <c r="J7" i="40"/>
  <c r="G7" i="40"/>
  <c r="F7" i="40"/>
  <c r="C7" i="40"/>
  <c r="B7" i="40"/>
  <c r="L2" i="40"/>
  <c r="J2" i="40"/>
  <c r="L2" i="32" l="1"/>
  <c r="J2" i="32"/>
  <c r="Q82" i="30" l="1"/>
  <c r="R62" i="30"/>
  <c r="Q62" i="30"/>
  <c r="P62" i="30"/>
  <c r="O62" i="30"/>
  <c r="O66" i="30" s="1"/>
  <c r="N62" i="30"/>
  <c r="M62" i="30"/>
  <c r="R60" i="30"/>
  <c r="Q60" i="30"/>
  <c r="P60" i="30"/>
  <c r="O60" i="30"/>
  <c r="N60" i="30"/>
  <c r="M60" i="30"/>
  <c r="M64" i="30" s="1"/>
  <c r="R58" i="30"/>
  <c r="Q58" i="30"/>
  <c r="P58" i="30"/>
  <c r="O58" i="30"/>
  <c r="N58" i="30"/>
  <c r="M58" i="30"/>
  <c r="R56" i="30"/>
  <c r="Q56" i="30"/>
  <c r="P56" i="30"/>
  <c r="O56" i="30"/>
  <c r="N56" i="30"/>
  <c r="M56" i="30"/>
  <c r="P66" i="30"/>
  <c r="O64" i="30"/>
  <c r="R26" i="30"/>
  <c r="Q26" i="30"/>
  <c r="P26" i="30"/>
  <c r="O26" i="30"/>
  <c r="N26" i="30"/>
  <c r="M26" i="30"/>
  <c r="R24" i="30"/>
  <c r="Q24" i="30"/>
  <c r="P24" i="30"/>
  <c r="O24" i="30"/>
  <c r="N24" i="30"/>
  <c r="M24" i="30"/>
  <c r="B11" i="30"/>
  <c r="B9" i="30"/>
  <c r="M2" i="30"/>
  <c r="J2" i="30"/>
  <c r="R42" i="29"/>
  <c r="R82" i="30" s="1"/>
  <c r="Q42" i="29"/>
  <c r="P42" i="29"/>
  <c r="P82" i="30" s="1"/>
  <c r="O42" i="29"/>
  <c r="O82" i="30" s="1"/>
  <c r="N42" i="29"/>
  <c r="N82" i="30" s="1"/>
  <c r="M42" i="29"/>
  <c r="M82" i="30" s="1"/>
  <c r="R40" i="29"/>
  <c r="R80" i="30" s="1"/>
  <c r="Q40" i="29"/>
  <c r="Q80" i="30" s="1"/>
  <c r="P40" i="29"/>
  <c r="P80" i="30" s="1"/>
  <c r="O40" i="29"/>
  <c r="O80" i="30" s="1"/>
  <c r="N40" i="29"/>
  <c r="N80" i="30" s="1"/>
  <c r="M40" i="29"/>
  <c r="M80" i="30" s="1"/>
  <c r="R38" i="29"/>
  <c r="R78" i="30" s="1"/>
  <c r="Q38" i="29"/>
  <c r="Q78" i="30" s="1"/>
  <c r="P38" i="29"/>
  <c r="P78" i="30" s="1"/>
  <c r="O38" i="29"/>
  <c r="O78" i="30" s="1"/>
  <c r="N38" i="29"/>
  <c r="N78" i="30" s="1"/>
  <c r="M38" i="29"/>
  <c r="M78" i="30" s="1"/>
  <c r="R36" i="29"/>
  <c r="R76" i="30" s="1"/>
  <c r="Q36" i="29"/>
  <c r="Q76" i="30" s="1"/>
  <c r="P36" i="29"/>
  <c r="P76" i="30" s="1"/>
  <c r="O36" i="29"/>
  <c r="O76" i="30" s="1"/>
  <c r="N36" i="29"/>
  <c r="N76" i="30" s="1"/>
  <c r="M36" i="29"/>
  <c r="M76" i="30" s="1"/>
  <c r="R30" i="29"/>
  <c r="Q30" i="29"/>
  <c r="P30" i="29"/>
  <c r="O30" i="29"/>
  <c r="N30" i="29"/>
  <c r="M30" i="29"/>
  <c r="R28" i="29"/>
  <c r="Q28" i="29"/>
  <c r="P28" i="29"/>
  <c r="O28" i="29"/>
  <c r="N28" i="29"/>
  <c r="M28" i="29"/>
  <c r="R26" i="29"/>
  <c r="R34" i="29" s="1"/>
  <c r="Q26" i="29"/>
  <c r="Q34" i="29" s="1"/>
  <c r="P26" i="29"/>
  <c r="O26" i="29"/>
  <c r="N26" i="29"/>
  <c r="N34" i="29" s="1"/>
  <c r="M26" i="29"/>
  <c r="R24" i="29"/>
  <c r="Q24" i="29"/>
  <c r="Q32" i="29" s="1"/>
  <c r="P24" i="29"/>
  <c r="P32" i="29" s="1"/>
  <c r="O24" i="29"/>
  <c r="N24" i="29"/>
  <c r="M24" i="29"/>
  <c r="B11" i="29"/>
  <c r="B9" i="29"/>
  <c r="G3" i="29"/>
  <c r="M2" i="29"/>
  <c r="J2" i="29"/>
  <c r="R42" i="28"/>
  <c r="Q42" i="28"/>
  <c r="P42" i="28"/>
  <c r="O42" i="28"/>
  <c r="N42" i="28"/>
  <c r="M42" i="28"/>
  <c r="R40" i="28"/>
  <c r="Q40" i="28"/>
  <c r="P40" i="28"/>
  <c r="O40" i="28"/>
  <c r="N40" i="28"/>
  <c r="M40" i="28"/>
  <c r="R38" i="28"/>
  <c r="Q38" i="28"/>
  <c r="P38" i="28"/>
  <c r="P46" i="28" s="1"/>
  <c r="O38" i="28"/>
  <c r="N38" i="28"/>
  <c r="M38" i="28"/>
  <c r="R36" i="28"/>
  <c r="Q36" i="28"/>
  <c r="P36" i="28"/>
  <c r="O36" i="28"/>
  <c r="O44" i="28" s="1"/>
  <c r="N36" i="28"/>
  <c r="M36" i="28"/>
  <c r="G3" i="28"/>
  <c r="B11" i="28"/>
  <c r="B9" i="28"/>
  <c r="M2" i="28"/>
  <c r="J2" i="28"/>
  <c r="R54" i="27"/>
  <c r="Q54" i="27"/>
  <c r="P54" i="27"/>
  <c r="O54" i="27"/>
  <c r="N54" i="27"/>
  <c r="M54" i="27"/>
  <c r="R52" i="27"/>
  <c r="Q52" i="27"/>
  <c r="P52" i="27"/>
  <c r="O52" i="27"/>
  <c r="N52" i="27"/>
  <c r="M52" i="27"/>
  <c r="R50" i="27"/>
  <c r="Q50" i="27"/>
  <c r="P50" i="27"/>
  <c r="O50" i="27"/>
  <c r="N50" i="27"/>
  <c r="M50" i="27"/>
  <c r="R48" i="27"/>
  <c r="Q48" i="27"/>
  <c r="P48" i="27"/>
  <c r="P56" i="27" s="1"/>
  <c r="O48" i="27"/>
  <c r="N48" i="27"/>
  <c r="M48" i="27"/>
  <c r="R26" i="27"/>
  <c r="Q26" i="27"/>
  <c r="P26" i="27"/>
  <c r="O26" i="27"/>
  <c r="N26" i="27"/>
  <c r="M26" i="27"/>
  <c r="R24" i="27"/>
  <c r="Q24" i="27"/>
  <c r="P24" i="27"/>
  <c r="O24" i="27"/>
  <c r="N24" i="27"/>
  <c r="M24" i="27"/>
  <c r="B11" i="27"/>
  <c r="B9" i="27"/>
  <c r="M2" i="27"/>
  <c r="J2" i="27"/>
  <c r="P46" i="26"/>
  <c r="S42" i="26"/>
  <c r="S40" i="26"/>
  <c r="S38" i="26"/>
  <c r="S36" i="26"/>
  <c r="R34" i="26"/>
  <c r="R46" i="26" s="1"/>
  <c r="Q34" i="26"/>
  <c r="Q46" i="26" s="1"/>
  <c r="P34" i="26"/>
  <c r="O34" i="26"/>
  <c r="O46" i="26" s="1"/>
  <c r="N34" i="26"/>
  <c r="N46" i="26" s="1"/>
  <c r="M34" i="26"/>
  <c r="M46" i="26" s="1"/>
  <c r="R32" i="26"/>
  <c r="R44" i="26" s="1"/>
  <c r="Q32" i="26"/>
  <c r="Q44" i="26" s="1"/>
  <c r="P32" i="26"/>
  <c r="P44" i="26" s="1"/>
  <c r="O32" i="26"/>
  <c r="O44" i="26" s="1"/>
  <c r="N32" i="26"/>
  <c r="N44" i="26" s="1"/>
  <c r="M32" i="26"/>
  <c r="M44" i="26" s="1"/>
  <c r="S30" i="26"/>
  <c r="S28" i="26"/>
  <c r="T30" i="26" s="1"/>
  <c r="S26" i="26"/>
  <c r="S24" i="26"/>
  <c r="B11" i="26"/>
  <c r="B9" i="26"/>
  <c r="M2" i="26"/>
  <c r="J2" i="26"/>
  <c r="O58" i="27" l="1"/>
  <c r="N56" i="27"/>
  <c r="P58" i="27"/>
  <c r="S26" i="30"/>
  <c r="S26" i="27"/>
  <c r="O56" i="27"/>
  <c r="M58" i="27"/>
  <c r="M34" i="29"/>
  <c r="N64" i="30"/>
  <c r="N58" i="27"/>
  <c r="N44" i="29"/>
  <c r="M32" i="29"/>
  <c r="O46" i="29"/>
  <c r="O34" i="29"/>
  <c r="N66" i="30"/>
  <c r="N32" i="29"/>
  <c r="P34" i="29"/>
  <c r="P46" i="29" s="1"/>
  <c r="R44" i="29"/>
  <c r="R32" i="29"/>
  <c r="O44" i="29"/>
  <c r="O32" i="29"/>
  <c r="M46" i="29"/>
  <c r="Q66" i="30"/>
  <c r="S54" i="27"/>
  <c r="S78" i="30"/>
  <c r="S76" i="30"/>
  <c r="S82" i="30"/>
  <c r="S80" i="30"/>
  <c r="T82" i="30" s="1"/>
  <c r="M66" i="30"/>
  <c r="R64" i="30"/>
  <c r="S42" i="29"/>
  <c r="N46" i="29"/>
  <c r="M44" i="29"/>
  <c r="S40" i="29"/>
  <c r="S32" i="26"/>
  <c r="T34" i="26" s="1"/>
  <c r="S34" i="26"/>
  <c r="T26" i="26"/>
  <c r="P64" i="30"/>
  <c r="R66" i="30"/>
  <c r="Q64" i="30"/>
  <c r="S62" i="30"/>
  <c r="S60" i="30"/>
  <c r="S24" i="30"/>
  <c r="T26" i="30" s="1"/>
  <c r="S58" i="30"/>
  <c r="S56" i="30"/>
  <c r="S30" i="29"/>
  <c r="R46" i="29"/>
  <c r="Q46" i="29"/>
  <c r="Q44" i="29"/>
  <c r="S28" i="29"/>
  <c r="S24" i="29"/>
  <c r="S26" i="29"/>
  <c r="P44" i="29"/>
  <c r="S38" i="29"/>
  <c r="S36" i="29"/>
  <c r="R46" i="28"/>
  <c r="M46" i="28"/>
  <c r="N46" i="28"/>
  <c r="P44" i="28"/>
  <c r="R44" i="28"/>
  <c r="S40" i="28"/>
  <c r="Q44" i="28"/>
  <c r="Q46" i="28"/>
  <c r="M44" i="28"/>
  <c r="O46" i="28"/>
  <c r="S42" i="28"/>
  <c r="N44" i="28"/>
  <c r="S38" i="28"/>
  <c r="S36" i="28"/>
  <c r="Q58" i="27"/>
  <c r="R58" i="27"/>
  <c r="S52" i="27"/>
  <c r="Q56" i="27"/>
  <c r="R56" i="27"/>
  <c r="M56" i="27"/>
  <c r="S50" i="27"/>
  <c r="S48" i="27"/>
  <c r="S24" i="27"/>
  <c r="T26" i="27" s="1"/>
  <c r="T42" i="26"/>
  <c r="T38" i="26"/>
  <c r="R58" i="25"/>
  <c r="Q58" i="25"/>
  <c r="P58" i="25"/>
  <c r="O58" i="25"/>
  <c r="N58" i="25"/>
  <c r="M58" i="25"/>
  <c r="R56" i="25"/>
  <c r="Q56" i="25"/>
  <c r="P56" i="25"/>
  <c r="O56" i="25"/>
  <c r="N56" i="25"/>
  <c r="M56" i="25"/>
  <c r="T34" i="25"/>
  <c r="S32" i="25"/>
  <c r="S38" i="25"/>
  <c r="S36" i="25"/>
  <c r="R30" i="25"/>
  <c r="R42" i="25" s="1"/>
  <c r="Q30" i="25"/>
  <c r="Q42" i="25" s="1"/>
  <c r="P30" i="25"/>
  <c r="P42" i="25" s="1"/>
  <c r="O30" i="25"/>
  <c r="O42" i="25" s="1"/>
  <c r="N30" i="25"/>
  <c r="N42" i="25" s="1"/>
  <c r="M30" i="25"/>
  <c r="R28" i="25"/>
  <c r="R40" i="25" s="1"/>
  <c r="Q28" i="25"/>
  <c r="Q40" i="25" s="1"/>
  <c r="P28" i="25"/>
  <c r="P40" i="25" s="1"/>
  <c r="O28" i="25"/>
  <c r="O40" i="25" s="1"/>
  <c r="N28" i="25"/>
  <c r="N40" i="25" s="1"/>
  <c r="M28" i="25"/>
  <c r="M40" i="25" s="1"/>
  <c r="B9" i="25"/>
  <c r="B11" i="25"/>
  <c r="M2" i="25"/>
  <c r="J2" i="25"/>
  <c r="R82" i="25"/>
  <c r="Q82" i="25"/>
  <c r="P82" i="25"/>
  <c r="O82" i="25"/>
  <c r="N82" i="25"/>
  <c r="M82" i="25"/>
  <c r="R80" i="25"/>
  <c r="Q80" i="25"/>
  <c r="P80" i="25"/>
  <c r="O80" i="25"/>
  <c r="N80" i="25"/>
  <c r="M80" i="25"/>
  <c r="S78" i="25"/>
  <c r="S76" i="25"/>
  <c r="S74" i="25"/>
  <c r="T74" i="25" s="1"/>
  <c r="S72" i="25"/>
  <c r="M40" i="6"/>
  <c r="R74" i="6"/>
  <c r="Q74" i="6"/>
  <c r="P74" i="6"/>
  <c r="O74" i="6"/>
  <c r="N74" i="6"/>
  <c r="M74" i="6"/>
  <c r="R72" i="6"/>
  <c r="Q72" i="6"/>
  <c r="P72" i="6"/>
  <c r="O72" i="6"/>
  <c r="N72" i="6"/>
  <c r="M72" i="6"/>
  <c r="S70" i="6"/>
  <c r="S68" i="6"/>
  <c r="S66" i="6"/>
  <c r="S64" i="6"/>
  <c r="R50" i="6"/>
  <c r="Q50" i="6"/>
  <c r="P50" i="6"/>
  <c r="O50" i="6"/>
  <c r="N50" i="6"/>
  <c r="M50" i="6"/>
  <c r="R48" i="6"/>
  <c r="Q48" i="6"/>
  <c r="P48" i="6"/>
  <c r="O48" i="6"/>
  <c r="N48" i="6"/>
  <c r="M48" i="6"/>
  <c r="R42" i="6"/>
  <c r="Q42" i="6"/>
  <c r="Q54" i="6" s="1"/>
  <c r="Q58" i="6" s="1"/>
  <c r="P42" i="6"/>
  <c r="O42" i="6"/>
  <c r="N42" i="6"/>
  <c r="N26" i="25" s="1"/>
  <c r="M42" i="6"/>
  <c r="R40" i="6"/>
  <c r="Q40" i="6"/>
  <c r="P40" i="6"/>
  <c r="P52" i="6" s="1"/>
  <c r="P56" i="6" s="1"/>
  <c r="O40" i="6"/>
  <c r="N40" i="6"/>
  <c r="S66" i="30" l="1"/>
  <c r="R26" i="25"/>
  <c r="R30" i="27"/>
  <c r="P26" i="28"/>
  <c r="P30" i="30"/>
  <c r="P54" i="6"/>
  <c r="P58" i="6" s="1"/>
  <c r="P62" i="6" s="1"/>
  <c r="P42" i="30"/>
  <c r="P34" i="27"/>
  <c r="R54" i="6"/>
  <c r="R58" i="6" s="1"/>
  <c r="O24" i="28"/>
  <c r="O28" i="30"/>
  <c r="Q26" i="28"/>
  <c r="Q30" i="30"/>
  <c r="O26" i="28"/>
  <c r="O30" i="30"/>
  <c r="N24" i="28"/>
  <c r="N28" i="30"/>
  <c r="N52" i="6"/>
  <c r="N56" i="6" s="1"/>
  <c r="N40" i="30"/>
  <c r="N32" i="27"/>
  <c r="Q42" i="30"/>
  <c r="Q34" i="27"/>
  <c r="P28" i="30"/>
  <c r="P24" i="28"/>
  <c r="R30" i="30"/>
  <c r="R26" i="28"/>
  <c r="N42" i="30"/>
  <c r="N34" i="27"/>
  <c r="M40" i="30"/>
  <c r="M32" i="27"/>
  <c r="P32" i="27"/>
  <c r="P40" i="30"/>
  <c r="Q28" i="30"/>
  <c r="Q24" i="28"/>
  <c r="M24" i="28"/>
  <c r="M28" i="30"/>
  <c r="M52" i="6"/>
  <c r="M56" i="6" s="1"/>
  <c r="M76" i="6" s="1"/>
  <c r="M80" i="6" s="1"/>
  <c r="M28" i="27"/>
  <c r="R34" i="27"/>
  <c r="R42" i="30"/>
  <c r="O54" i="6"/>
  <c r="O58" i="6" s="1"/>
  <c r="O30" i="27"/>
  <c r="Q40" i="30"/>
  <c r="Q32" i="27"/>
  <c r="R28" i="30"/>
  <c r="R24" i="28"/>
  <c r="P24" i="25"/>
  <c r="P28" i="27"/>
  <c r="Q24" i="25"/>
  <c r="Q28" i="27"/>
  <c r="O32" i="27"/>
  <c r="O40" i="30"/>
  <c r="P26" i="25"/>
  <c r="P30" i="27"/>
  <c r="M30" i="30"/>
  <c r="M26" i="28"/>
  <c r="S58" i="27"/>
  <c r="T62" i="30"/>
  <c r="O42" i="30"/>
  <c r="O34" i="27"/>
  <c r="R24" i="25"/>
  <c r="R28" i="27"/>
  <c r="M26" i="25"/>
  <c r="M30" i="27"/>
  <c r="N54" i="6"/>
  <c r="N58" i="6" s="1"/>
  <c r="N30" i="27"/>
  <c r="N24" i="25"/>
  <c r="N28" i="27"/>
  <c r="R32" i="27"/>
  <c r="R40" i="30"/>
  <c r="O24" i="25"/>
  <c r="O28" i="27"/>
  <c r="Q26" i="25"/>
  <c r="Q30" i="27"/>
  <c r="Q38" i="27" s="1"/>
  <c r="Q42" i="27" s="1"/>
  <c r="Q46" i="27" s="1"/>
  <c r="M42" i="30"/>
  <c r="M34" i="27"/>
  <c r="O52" i="6"/>
  <c r="O56" i="6" s="1"/>
  <c r="O60" i="6" s="1"/>
  <c r="O26" i="25"/>
  <c r="N26" i="28"/>
  <c r="N30" i="30"/>
  <c r="T30" i="29"/>
  <c r="T78" i="30"/>
  <c r="S46" i="29"/>
  <c r="T54" i="27"/>
  <c r="S56" i="27"/>
  <c r="T42" i="29"/>
  <c r="S64" i="30"/>
  <c r="T66" i="30" s="1"/>
  <c r="T58" i="30"/>
  <c r="S44" i="29"/>
  <c r="T26" i="29"/>
  <c r="S34" i="29"/>
  <c r="S32" i="29"/>
  <c r="T38" i="29"/>
  <c r="S46" i="28"/>
  <c r="S44" i="28"/>
  <c r="T42" i="28"/>
  <c r="T38" i="28"/>
  <c r="T50" i="27"/>
  <c r="M36" i="27"/>
  <c r="S80" i="25"/>
  <c r="T82" i="25" s="1"/>
  <c r="S82" i="25"/>
  <c r="Q78" i="6"/>
  <c r="Q82" i="6" s="1"/>
  <c r="Q62" i="6"/>
  <c r="R78" i="6"/>
  <c r="R82" i="6" s="1"/>
  <c r="R62" i="6"/>
  <c r="P76" i="6"/>
  <c r="P80" i="6" s="1"/>
  <c r="P60" i="6"/>
  <c r="P78" i="6"/>
  <c r="P82" i="6" s="1"/>
  <c r="N76" i="6"/>
  <c r="N80" i="6" s="1"/>
  <c r="N60" i="6"/>
  <c r="N62" i="6"/>
  <c r="N78" i="6"/>
  <c r="N82" i="6" s="1"/>
  <c r="O62" i="6"/>
  <c r="O78" i="6"/>
  <c r="O82" i="6" s="1"/>
  <c r="O76" i="6"/>
  <c r="O80" i="6" s="1"/>
  <c r="R52" i="6"/>
  <c r="R56" i="6" s="1"/>
  <c r="M54" i="6"/>
  <c r="Q52" i="6"/>
  <c r="Q56" i="6" s="1"/>
  <c r="M24" i="25"/>
  <c r="S74" i="6"/>
  <c r="T78" i="25"/>
  <c r="S40" i="25"/>
  <c r="S26" i="25"/>
  <c r="M44" i="25"/>
  <c r="S30" i="25"/>
  <c r="M42" i="25"/>
  <c r="S42" i="25" s="1"/>
  <c r="T38" i="25"/>
  <c r="S28" i="25"/>
  <c r="S72" i="6"/>
  <c r="T74" i="6" s="1"/>
  <c r="T70" i="6"/>
  <c r="T66" i="6"/>
  <c r="S52" i="6"/>
  <c r="S50" i="6"/>
  <c r="S42" i="6"/>
  <c r="S48" i="6"/>
  <c r="S40" i="6"/>
  <c r="P36" i="27" l="1"/>
  <c r="P40" i="27" s="1"/>
  <c r="R36" i="27"/>
  <c r="R40" i="27" s="1"/>
  <c r="S40" i="30"/>
  <c r="N38" i="27"/>
  <c r="N42" i="27" s="1"/>
  <c r="N62" i="27" s="1"/>
  <c r="N66" i="27" s="1"/>
  <c r="O38" i="27"/>
  <c r="O42" i="27" s="1"/>
  <c r="O62" i="27" s="1"/>
  <c r="O66" i="27" s="1"/>
  <c r="Q36" i="27"/>
  <c r="Q40" i="27" s="1"/>
  <c r="S28" i="30"/>
  <c r="M60" i="6"/>
  <c r="T58" i="27"/>
  <c r="S26" i="28"/>
  <c r="Q62" i="27"/>
  <c r="Q66" i="27" s="1"/>
  <c r="O36" i="27"/>
  <c r="O40" i="27" s="1"/>
  <c r="S24" i="28"/>
  <c r="O46" i="27"/>
  <c r="S30" i="30"/>
  <c r="S24" i="25"/>
  <c r="T26" i="25" s="1"/>
  <c r="P38" i="27"/>
  <c r="P42" i="27" s="1"/>
  <c r="S34" i="27"/>
  <c r="N36" i="27"/>
  <c r="N40" i="27" s="1"/>
  <c r="R38" i="27"/>
  <c r="R42" i="27" s="1"/>
  <c r="M38" i="27"/>
  <c r="S30" i="27"/>
  <c r="S42" i="30"/>
  <c r="T42" i="30" s="1"/>
  <c r="S28" i="27"/>
  <c r="S32" i="27"/>
  <c r="T46" i="29"/>
  <c r="T34" i="29"/>
  <c r="T46" i="28"/>
  <c r="M40" i="27"/>
  <c r="M60" i="27" s="1"/>
  <c r="T42" i="25"/>
  <c r="S56" i="6"/>
  <c r="Q76" i="6"/>
  <c r="Q60" i="6"/>
  <c r="S54" i="6"/>
  <c r="T54" i="6" s="1"/>
  <c r="M58" i="6"/>
  <c r="R60" i="6"/>
  <c r="R76" i="6"/>
  <c r="R80" i="6" s="1"/>
  <c r="M48" i="25"/>
  <c r="N32" i="25"/>
  <c r="T30" i="25"/>
  <c r="T42" i="6"/>
  <c r="T50" i="6"/>
  <c r="N46" i="27" l="1"/>
  <c r="R44" i="27"/>
  <c r="R60" i="27"/>
  <c r="R64" i="27" s="1"/>
  <c r="T30" i="27"/>
  <c r="P60" i="27"/>
  <c r="P64" i="27" s="1"/>
  <c r="P44" i="27"/>
  <c r="N60" i="27"/>
  <c r="N64" i="27" s="1"/>
  <c r="N44" i="27"/>
  <c r="P62" i="27"/>
  <c r="P66" i="27" s="1"/>
  <c r="P46" i="27"/>
  <c r="S36" i="27"/>
  <c r="T30" i="30"/>
  <c r="S38" i="27"/>
  <c r="M42" i="27"/>
  <c r="Q44" i="27"/>
  <c r="Q60" i="27"/>
  <c r="Q64" i="27" s="1"/>
  <c r="R46" i="27"/>
  <c r="R62" i="27"/>
  <c r="R66" i="27" s="1"/>
  <c r="T26" i="28"/>
  <c r="T34" i="27"/>
  <c r="O60" i="27"/>
  <c r="O64" i="27" s="1"/>
  <c r="O44" i="27"/>
  <c r="M64" i="27"/>
  <c r="S40" i="27"/>
  <c r="M44" i="27"/>
  <c r="Q80" i="6"/>
  <c r="S76" i="6"/>
  <c r="S58" i="6"/>
  <c r="T58" i="6" s="1"/>
  <c r="M62" i="6"/>
  <c r="M78" i="6"/>
  <c r="N44" i="25"/>
  <c r="M60" i="25"/>
  <c r="S56" i="25"/>
  <c r="S60" i="27" l="1"/>
  <c r="S64" i="27" s="1"/>
  <c r="T38" i="27"/>
  <c r="S42" i="27"/>
  <c r="S46" i="27" s="1"/>
  <c r="M46" i="27"/>
  <c r="M62" i="27"/>
  <c r="M64" i="25"/>
  <c r="M84" i="25" s="1"/>
  <c r="M28" i="28"/>
  <c r="M32" i="30"/>
  <c r="S44" i="27"/>
  <c r="T42" i="27"/>
  <c r="T46" i="27" s="1"/>
  <c r="S78" i="6"/>
  <c r="T78" i="6" s="1"/>
  <c r="M82" i="6"/>
  <c r="O32" i="25"/>
  <c r="N48" i="25"/>
  <c r="S62" i="27" l="1"/>
  <c r="S66" i="27" s="1"/>
  <c r="M66" i="27"/>
  <c r="M32" i="28"/>
  <c r="M36" i="30"/>
  <c r="M68" i="25"/>
  <c r="N60" i="25"/>
  <c r="O44" i="25"/>
  <c r="S58" i="25"/>
  <c r="T62" i="27" l="1"/>
  <c r="T66" i="27" s="1"/>
  <c r="M48" i="28"/>
  <c r="M44" i="30"/>
  <c r="N64" i="25"/>
  <c r="N84" i="25" s="1"/>
  <c r="N32" i="30"/>
  <c r="N28" i="28"/>
  <c r="N68" i="25"/>
  <c r="O48" i="25"/>
  <c r="P32" i="25"/>
  <c r="T58" i="25"/>
  <c r="N32" i="28" l="1"/>
  <c r="M48" i="30"/>
  <c r="N36" i="30"/>
  <c r="O60" i="25"/>
  <c r="P44" i="25"/>
  <c r="N44" i="30" l="1"/>
  <c r="M52" i="30"/>
  <c r="M68" i="30"/>
  <c r="O64" i="25"/>
  <c r="O84" i="25" s="1"/>
  <c r="O32" i="30"/>
  <c r="O28" i="28"/>
  <c r="N48" i="28"/>
  <c r="S44" i="26"/>
  <c r="Q32" i="25"/>
  <c r="P48" i="25"/>
  <c r="M84" i="30" l="1"/>
  <c r="M72" i="30"/>
  <c r="O36" i="30"/>
  <c r="O32" i="28"/>
  <c r="O68" i="25"/>
  <c r="N48" i="30"/>
  <c r="P60" i="25"/>
  <c r="Q44" i="25"/>
  <c r="O44" i="30" l="1"/>
  <c r="O48" i="28"/>
  <c r="P64" i="25"/>
  <c r="P84" i="25" s="1"/>
  <c r="P28" i="28"/>
  <c r="P32" i="30"/>
  <c r="N52" i="30"/>
  <c r="N68" i="30"/>
  <c r="M88" i="30"/>
  <c r="M96" i="30"/>
  <c r="R32" i="25"/>
  <c r="Q48" i="25"/>
  <c r="P68" i="25" l="1"/>
  <c r="P36" i="30"/>
  <c r="M100" i="30"/>
  <c r="P32" i="28"/>
  <c r="N84" i="30"/>
  <c r="N72" i="30"/>
  <c r="O48" i="30"/>
  <c r="R44" i="25"/>
  <c r="Q60" i="25"/>
  <c r="O68" i="30" l="1"/>
  <c r="O52" i="30"/>
  <c r="M104" i="30"/>
  <c r="Q64" i="25"/>
  <c r="Q84" i="25" s="1"/>
  <c r="Q28" i="28"/>
  <c r="Q32" i="30"/>
  <c r="N88" i="30"/>
  <c r="N96" i="30"/>
  <c r="N100" i="30" s="1"/>
  <c r="P48" i="28"/>
  <c r="P44" i="30"/>
  <c r="M34" i="25"/>
  <c r="R48" i="25"/>
  <c r="S44" i="25"/>
  <c r="N104" i="30" l="1"/>
  <c r="Q32" i="28"/>
  <c r="Q36" i="30"/>
  <c r="P48" i="30"/>
  <c r="Q68" i="25"/>
  <c r="O84" i="30"/>
  <c r="O72" i="30"/>
  <c r="R60" i="25"/>
  <c r="S48" i="25"/>
  <c r="M46" i="25"/>
  <c r="S34" i="25"/>
  <c r="R28" i="28" l="1"/>
  <c r="R32" i="30"/>
  <c r="Q44" i="30"/>
  <c r="O96" i="30"/>
  <c r="O88" i="30"/>
  <c r="Q48" i="28"/>
  <c r="P52" i="30"/>
  <c r="P68" i="30"/>
  <c r="S46" i="26"/>
  <c r="T46" i="26" s="1"/>
  <c r="S60" i="25"/>
  <c r="R64" i="25"/>
  <c r="R84" i="25" s="1"/>
  <c r="S84" i="25" s="1"/>
  <c r="M50" i="25"/>
  <c r="N34" i="25"/>
  <c r="O100" i="30" l="1"/>
  <c r="P84" i="30"/>
  <c r="P72" i="30"/>
  <c r="Q48" i="30"/>
  <c r="R36" i="30"/>
  <c r="S32" i="30"/>
  <c r="R32" i="28"/>
  <c r="S28" i="28"/>
  <c r="R68" i="25"/>
  <c r="S68" i="25" s="1"/>
  <c r="S64" i="25"/>
  <c r="N46" i="25"/>
  <c r="M62" i="25"/>
  <c r="R44" i="30" l="1"/>
  <c r="S36" i="30"/>
  <c r="Q52" i="30"/>
  <c r="Q68" i="30"/>
  <c r="M66" i="25"/>
  <c r="M86" i="25" s="1"/>
  <c r="M34" i="30"/>
  <c r="M38" i="30" s="1"/>
  <c r="M30" i="28"/>
  <c r="P88" i="30"/>
  <c r="P96" i="30"/>
  <c r="R48" i="28"/>
  <c r="S48" i="28" s="1"/>
  <c r="S32" i="28"/>
  <c r="O104" i="30"/>
  <c r="O34" i="25"/>
  <c r="N50" i="25"/>
  <c r="M34" i="28" l="1"/>
  <c r="Q84" i="30"/>
  <c r="Q72" i="30"/>
  <c r="P100" i="30"/>
  <c r="M46" i="30"/>
  <c r="M50" i="30" s="1"/>
  <c r="M70" i="25"/>
  <c r="R48" i="30"/>
  <c r="S44" i="30"/>
  <c r="N62" i="25"/>
  <c r="O46" i="25"/>
  <c r="P104" i="30" l="1"/>
  <c r="Q88" i="30"/>
  <c r="Q96" i="30"/>
  <c r="Q100" i="30" s="1"/>
  <c r="Q104" i="30" s="1"/>
  <c r="M50" i="28"/>
  <c r="N66" i="25"/>
  <c r="N86" i="25" s="1"/>
  <c r="N34" i="30"/>
  <c r="N38" i="30" s="1"/>
  <c r="N30" i="28"/>
  <c r="R52" i="30"/>
  <c r="R68" i="30"/>
  <c r="S48" i="30"/>
  <c r="M70" i="30"/>
  <c r="M54" i="30"/>
  <c r="N70" i="25"/>
  <c r="P34" i="25"/>
  <c r="O50" i="25"/>
  <c r="S52" i="30" l="1"/>
  <c r="M86" i="30"/>
  <c r="M74" i="30"/>
  <c r="R84" i="30"/>
  <c r="R72" i="30"/>
  <c r="S68" i="30"/>
  <c r="N34" i="28"/>
  <c r="N46" i="30"/>
  <c r="N50" i="30" s="1"/>
  <c r="P46" i="25"/>
  <c r="O62" i="25"/>
  <c r="O66" i="25" l="1"/>
  <c r="O86" i="25" s="1"/>
  <c r="O34" i="30"/>
  <c r="O38" i="30" s="1"/>
  <c r="O30" i="28"/>
  <c r="M90" i="30"/>
  <c r="M98" i="30"/>
  <c r="S72" i="30"/>
  <c r="R96" i="30"/>
  <c r="R88" i="30"/>
  <c r="S84" i="30"/>
  <c r="N54" i="30"/>
  <c r="N70" i="30"/>
  <c r="N50" i="28"/>
  <c r="O70" i="25"/>
  <c r="Q34" i="25"/>
  <c r="P50" i="25"/>
  <c r="S88" i="30" l="1"/>
  <c r="O34" i="28"/>
  <c r="M102" i="30"/>
  <c r="O46" i="30"/>
  <c r="O50" i="30" s="1"/>
  <c r="N86" i="30"/>
  <c r="N74" i="30"/>
  <c r="R100" i="30"/>
  <c r="S96" i="30"/>
  <c r="P62" i="25"/>
  <c r="Q46" i="25"/>
  <c r="P66" i="25" l="1"/>
  <c r="P86" i="25" s="1"/>
  <c r="P34" i="30"/>
  <c r="P38" i="30" s="1"/>
  <c r="P30" i="28"/>
  <c r="O50" i="28"/>
  <c r="N98" i="30"/>
  <c r="N90" i="30"/>
  <c r="O54" i="30"/>
  <c r="O70" i="30"/>
  <c r="M106" i="30"/>
  <c r="R104" i="30"/>
  <c r="S100" i="30"/>
  <c r="R34" i="25"/>
  <c r="Q50" i="25"/>
  <c r="S30" i="6"/>
  <c r="S28" i="6"/>
  <c r="S104" i="30" l="1"/>
  <c r="P34" i="28"/>
  <c r="O86" i="30"/>
  <c r="O74" i="30"/>
  <c r="P46" i="30"/>
  <c r="P50" i="30" s="1"/>
  <c r="N102" i="30"/>
  <c r="P70" i="25"/>
  <c r="Q62" i="25"/>
  <c r="R46" i="25"/>
  <c r="T30" i="6"/>
  <c r="T46" i="25" l="1"/>
  <c r="P50" i="28"/>
  <c r="Q66" i="25"/>
  <c r="Q86" i="25" s="1"/>
  <c r="Q34" i="30"/>
  <c r="Q30" i="28"/>
  <c r="N106" i="30"/>
  <c r="O90" i="30"/>
  <c r="O98" i="30"/>
  <c r="P54" i="30"/>
  <c r="P70" i="30"/>
  <c r="Q70" i="25"/>
  <c r="S46" i="25"/>
  <c r="R50" i="25"/>
  <c r="S32" i="6"/>
  <c r="S34" i="6"/>
  <c r="Q38" i="30" l="1"/>
  <c r="P86" i="30"/>
  <c r="P74" i="30"/>
  <c r="O102" i="30"/>
  <c r="Q34" i="28"/>
  <c r="S62" i="6"/>
  <c r="S82" i="6"/>
  <c r="S60" i="6"/>
  <c r="S80" i="6"/>
  <c r="R62" i="25"/>
  <c r="S50" i="25"/>
  <c r="T50" i="25" s="1"/>
  <c r="T34" i="6"/>
  <c r="Q50" i="28" l="1"/>
  <c r="R30" i="28"/>
  <c r="R34" i="30"/>
  <c r="P98" i="30"/>
  <c r="P90" i="30"/>
  <c r="Q46" i="30"/>
  <c r="Q50" i="30" s="1"/>
  <c r="O106" i="30"/>
  <c r="T62" i="6"/>
  <c r="T82" i="6"/>
  <c r="S62" i="25"/>
  <c r="T62" i="25" s="1"/>
  <c r="R66" i="25"/>
  <c r="R86" i="25" s="1"/>
  <c r="S86" i="25" s="1"/>
  <c r="T86" i="25" s="1"/>
  <c r="R38" i="30" l="1"/>
  <c r="S34" i="30"/>
  <c r="T34" i="30" s="1"/>
  <c r="P102" i="30"/>
  <c r="R34" i="28"/>
  <c r="S30" i="28"/>
  <c r="T30" i="28" s="1"/>
  <c r="Q54" i="30"/>
  <c r="Q70" i="30"/>
  <c r="R70" i="25"/>
  <c r="S70" i="25" s="1"/>
  <c r="T70" i="25" s="1"/>
  <c r="S66" i="25"/>
  <c r="T66" i="25" s="1"/>
  <c r="Q86" i="30" l="1"/>
  <c r="Q74" i="30"/>
  <c r="R50" i="28"/>
  <c r="S50" i="28" s="1"/>
  <c r="T50" i="28" s="1"/>
  <c r="S34" i="28"/>
  <c r="T34" i="28" s="1"/>
  <c r="P106" i="30"/>
  <c r="R46" i="30"/>
  <c r="S38" i="30"/>
  <c r="T38" i="30" s="1"/>
  <c r="S46" i="30" l="1"/>
  <c r="T46" i="30" s="1"/>
  <c r="R50" i="30"/>
  <c r="Q90" i="30"/>
  <c r="Q98" i="30"/>
  <c r="Q102" i="30" s="1"/>
  <c r="Q106" i="30" l="1"/>
  <c r="R54" i="30"/>
  <c r="R70" i="30"/>
  <c r="S50" i="30"/>
  <c r="S54" i="30" l="1"/>
  <c r="T50" i="30"/>
  <c r="T54" i="30" s="1"/>
  <c r="R86" i="30"/>
  <c r="R74" i="30"/>
  <c r="S70" i="30"/>
  <c r="S74" i="30" l="1"/>
  <c r="T70" i="30"/>
  <c r="T74" i="30" s="1"/>
  <c r="R90" i="30"/>
  <c r="R98" i="30"/>
  <c r="S86" i="30"/>
  <c r="S90" i="30" l="1"/>
  <c r="T86" i="30"/>
  <c r="T90" i="30" s="1"/>
  <c r="R102" i="30"/>
  <c r="S98" i="30"/>
  <c r="T98" i="30" s="1"/>
  <c r="R106" i="30" l="1"/>
  <c r="S102" i="30"/>
  <c r="S106" i="30" l="1"/>
  <c r="T102" i="30"/>
  <c r="T106" i="30" s="1"/>
</calcChain>
</file>

<file path=xl/sharedStrings.xml><?xml version="1.0" encoding="utf-8"?>
<sst xmlns="http://schemas.openxmlformats.org/spreadsheetml/2006/main" count="3182" uniqueCount="484">
  <si>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</si>
  <si>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</si>
  <si>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</si>
  <si>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</si>
  <si>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</si>
  <si>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</si>
  <si>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</si>
  <si>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</si>
  <si>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</si>
  <si>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</si>
  <si>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</si>
  <si>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</si>
  <si>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</si>
  <si>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</si>
  <si>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</si>
  <si>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</si>
  <si>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</si>
  <si>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</si>
  <si>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</si>
  <si>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</si>
  <si>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</si>
  <si>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</si>
  <si>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</si>
  <si>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</si>
  <si>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</si>
  <si>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</si>
  <si>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</si>
  <si>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</si>
  <si>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</si>
  <si>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</si>
  <si>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</si>
  <si>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</si>
  <si>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</si>
  <si>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</si>
  <si>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</si>
  <si>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</si>
  <si>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</si>
  <si>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</si>
  <si>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</si>
  <si>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</si>
  <si>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</si>
  <si>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</si>
  <si>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</si>
  <si>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</si>
  <si>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</si>
  <si>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</si>
  <si>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</si>
  <si>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⑧</t>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</si>
  <si>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</si>
  <si>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</si>
  <si>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</si>
  <si>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</si>
  <si>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</si>
  <si>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</si>
  <si>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</si>
  <si>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ブモンベツ</t>
    </rPh>
    <rPh sb="121" eb="123">
      <t>ゲツジ</t>
    </rPh>
    <rPh sb="123" eb="125">
      <t>ヨサン</t>
    </rPh>
    <rPh sb="128" eb="130">
      <t>コウサツ</t>
    </rPh>
    <phoneticPr fontId="1"/>
  </si>
  <si>
    <t>【ポイント】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t>
    <rPh sb="8" eb="11">
      <t>エイギョウブ</t>
    </rPh>
    <rPh sb="12" eb="14">
      <t>ゲツジ</t>
    </rPh>
    <rPh sb="14" eb="18">
      <t>ハンバイスウリョウ</t>
    </rPh>
    <rPh sb="19" eb="21">
      <t>ゲンソク</t>
    </rPh>
    <rPh sb="24" eb="27">
      <t>コウバイブ</t>
    </rPh>
    <rPh sb="28" eb="30">
      <t>ゲツジ</t>
    </rPh>
    <rPh sb="30" eb="32">
      <t>シイレ</t>
    </rPh>
    <rPh sb="32" eb="33">
      <t>ケン</t>
    </rPh>
    <rPh sb="33" eb="35">
      <t>ザイコ</t>
    </rPh>
    <rPh sb="35" eb="37">
      <t>ケイカク</t>
    </rPh>
    <rPh sb="38" eb="40">
      <t>ゲツジ</t>
    </rPh>
    <rPh sb="40" eb="42">
      <t>シュッカ</t>
    </rPh>
    <rPh sb="42" eb="44">
      <t>スウリョウ</t>
    </rPh>
    <rPh sb="52" eb="54">
      <t>ゲツジ</t>
    </rPh>
    <rPh sb="57" eb="58">
      <t>オロシ</t>
    </rPh>
    <rPh sb="58" eb="59">
      <t>ダカ</t>
    </rPh>
    <rPh sb="59" eb="61">
      <t>チョウセイ</t>
    </rPh>
    <rPh sb="64" eb="66">
      <t>ゲツジ</t>
    </rPh>
    <rPh sb="68" eb="69">
      <t>オロシ</t>
    </rPh>
    <rPh sb="69" eb="70">
      <t>ダカ</t>
    </rPh>
    <rPh sb="70" eb="72">
      <t>ゾウゲン</t>
    </rPh>
    <rPh sb="73" eb="75">
      <t>カモク</t>
    </rPh>
    <rPh sb="76" eb="77">
      <t>ツカ</t>
    </rPh>
    <rPh sb="79" eb="81">
      <t>リユウ</t>
    </rPh>
    <rPh sb="83" eb="85">
      <t>ゲッショ</t>
    </rPh>
    <rPh sb="87" eb="88">
      <t>オロシ</t>
    </rPh>
    <rPh sb="88" eb="89">
      <t>ダカ</t>
    </rPh>
    <rPh sb="90" eb="92">
      <t>ゲツマツ</t>
    </rPh>
    <rPh sb="94" eb="95">
      <t>オロシ</t>
    </rPh>
    <rPh sb="95" eb="96">
      <t>ダカ</t>
    </rPh>
    <rPh sb="97" eb="98">
      <t>ツカ</t>
    </rPh>
    <rPh sb="101" eb="103">
      <t>ジッセキ</t>
    </rPh>
    <rPh sb="104" eb="106">
      <t>ヨサン</t>
    </rPh>
    <rPh sb="107" eb="109">
      <t>ニンイ</t>
    </rPh>
    <rPh sb="110" eb="114">
      <t>ルイケイキカン</t>
    </rPh>
    <rPh sb="115" eb="116">
      <t>タダ</t>
    </rPh>
    <rPh sb="118" eb="120">
      <t>ウリアゲ</t>
    </rPh>
    <rPh sb="120" eb="122">
      <t>ゲンカ</t>
    </rPh>
    <rPh sb="123" eb="125">
      <t>サンテイ</t>
    </rPh>
    <rPh sb="129" eb="130">
      <t>タメ</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</si>
  <si>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</si>
  <si>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</si>
  <si>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</si>
  <si>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</si>
  <si>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管理部</t>
    <rPh sb="0" eb="3">
      <t>カンリブ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</si>
  <si>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</si>
  <si>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</si>
  <si>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</si>
  <si>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管理部(入力)</t>
    <rPh sb="0" eb="2">
      <t>カンリ</t>
    </rPh>
    <rPh sb="2" eb="3">
      <t>ブ</t>
    </rPh>
    <rPh sb="4" eb="6">
      <t>ニュウリョク</t>
    </rPh>
    <phoneticPr fontId="1"/>
  </si>
  <si>
    <t>営業部(出力)</t>
    <rPh sb="0" eb="3">
      <t>エイギョウブ</t>
    </rPh>
    <rPh sb="4" eb="5">
      <t>デ</t>
    </rPh>
    <rPh sb="5" eb="6">
      <t>チカラ</t>
    </rPh>
    <phoneticPr fontId="1"/>
  </si>
  <si>
    <t>購買部（出力）</t>
    <rPh sb="0" eb="3">
      <t>コウバイブ</t>
    </rPh>
    <rPh sb="4" eb="6">
      <t>シュツリョク</t>
    </rPh>
    <phoneticPr fontId="1"/>
  </si>
  <si>
    <t>管理部（出力）</t>
    <rPh sb="0" eb="2">
      <t>カンリ</t>
    </rPh>
    <rPh sb="2" eb="3">
      <t>ブ</t>
    </rPh>
    <rPh sb="4" eb="6">
      <t>シュツリョク</t>
    </rPh>
    <phoneticPr fontId="1"/>
  </si>
  <si>
    <t>全社（出力）</t>
    <rPh sb="0" eb="2">
      <t>ゼンシャ</t>
    </rPh>
    <rPh sb="3" eb="5">
      <t>シュツリョク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</si>
  <si>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</si>
  <si>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</si>
  <si>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</si>
  <si>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</si>
  <si>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</si>
  <si>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予定原価率</t>
    <rPh sb="0" eb="2">
      <t>ヨテイ</t>
    </rPh>
    <rPh sb="2" eb="5">
      <t>ゲンカリツ</t>
    </rPh>
    <phoneticPr fontId="1"/>
  </si>
  <si>
    <t>予定売上原価</t>
    <rPh sb="0" eb="2">
      <t>ヨテイ</t>
    </rPh>
    <rPh sb="2" eb="4">
      <t>ウリアゲ</t>
    </rPh>
    <rPh sb="4" eb="6">
      <t>ゲンカ</t>
    </rPh>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</si>
  <si>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</si>
  <si>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</si>
  <si>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</si>
  <si>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</si>
  <si>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⑤＋⑦＝⑧</t>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</si>
  <si>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</si>
  <si>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</si>
  <si>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</si>
  <si>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</si>
  <si>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</si>
  <si>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</si>
  <si>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</si>
  <si>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</si>
  <si>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</si>
  <si>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</si>
  <si>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</si>
  <si>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営業利益</t>
    <rPh sb="0" eb="2">
      <t>エイギョウ</t>
    </rPh>
    <rPh sb="2" eb="4">
      <t>リエキ</t>
    </rPh>
    <phoneticPr fontId="1"/>
  </si>
  <si>
    <t>営業利益率</t>
    <rPh sb="0" eb="2">
      <t>エイギョウ</t>
    </rPh>
    <rPh sb="2" eb="4">
      <t>リエキ</t>
    </rPh>
    <rPh sb="4" eb="5">
      <t>リツ</t>
    </rPh>
    <phoneticPr fontId="1"/>
  </si>
  <si>
    <t>「部門費用」で業績評価するコストセンター（ＣＣ）</t>
    <rPh sb="1" eb="3">
      <t>ブモン</t>
    </rPh>
    <rPh sb="3" eb="5">
      <t>ヒヨウ</t>
    </rPh>
    <rPh sb="7" eb="11">
      <t>ギョウセキヒョウカ</t>
    </rPh>
    <phoneticPr fontId="1"/>
  </si>
  <si>
    <t>－</t>
    <phoneticPr fontId="1"/>
  </si>
  <si>
    <t>営業部_予定売上原価</t>
    <rPh sb="0" eb="3">
      <t>エイギョウブ</t>
    </rPh>
    <rPh sb="4" eb="6">
      <t>ヨテイ</t>
    </rPh>
    <rPh sb="6" eb="8">
      <t>ウリアゲ</t>
    </rPh>
    <rPh sb="8" eb="10">
      <t>ゲンカ</t>
    </rPh>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</si>
  <si>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</si>
  <si>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</si>
  <si>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</si>
  <si>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</si>
  <si>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</si>
  <si>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</si>
  <si>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</si>
  <si>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</si>
  <si>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</si>
  <si>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</si>
  <si>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</si>
  <si>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予定売上原価差異</t>
    <rPh sb="0" eb="2">
      <t>ヨテイ</t>
    </rPh>
    <rPh sb="2" eb="4">
      <t>ウリアゲ</t>
    </rPh>
    <rPh sb="4" eb="6">
      <t>ゲンカ</t>
    </rPh>
    <rPh sb="6" eb="8">
      <t>サイ</t>
    </rPh>
    <phoneticPr fontId="1"/>
  </si>
  <si>
    <t>⑬</t>
    <phoneticPr fontId="1"/>
  </si>
  <si>
    <t>⑭</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</si>
  <si>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</si>
  <si>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</si>
  <si>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</si>
  <si>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</si>
  <si>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</si>
  <si>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</si>
  <si>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⑬＋⑭＝⑮</t>
    <phoneticPr fontId="1"/>
  </si>
  <si>
    <t>部門費用計</t>
    <rPh sb="0" eb="2">
      <t>ブモン</t>
    </rPh>
    <rPh sb="2" eb="4">
      <t>ヒヨウ</t>
    </rPh>
    <rPh sb="4" eb="5">
      <t>ケイ</t>
    </rPh>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</si>
  <si>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</si>
  <si>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</si>
  <si>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</si>
  <si>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</si>
  <si>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</si>
  <si>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③×④÷100＝⑤
購買部の②予定売上原価へ
転記</t>
    <rPh sb="10" eb="13">
      <t>コウバイブ</t>
    </rPh>
    <rPh sb="15" eb="17">
      <t>ヨテイ</t>
    </rPh>
    <rPh sb="17" eb="21">
      <t>ウリアゲゲンカ</t>
    </rPh>
    <rPh sb="23" eb="25">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</si>
  <si>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</si>
  <si>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営業部の⑤予定売上原価
を転記</t>
    <rPh sb="0" eb="3">
      <t>エイギョウブ</t>
    </rPh>
    <rPh sb="5" eb="7">
      <t>ヨテイ</t>
    </rPh>
    <rPh sb="7" eb="11">
      <t>ウリアゲゲンカ</t>
    </rPh>
    <rPh sb="13" eb="15">
      <t>テンキ</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</si>
  <si>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</si>
  <si>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</si>
  <si>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</si>
  <si>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</si>
  <si>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入力画面</t>
    <rPh sb="0" eb="2">
      <t>ニュウリョク</t>
    </rPh>
    <rPh sb="2" eb="4">
      <t>ガメン</t>
    </rPh>
    <phoneticPr fontId="1"/>
  </si>
  <si>
    <t>④</t>
    <phoneticPr fontId="1"/>
  </si>
  <si>
    <t>⓵＋②＝③</t>
    <phoneticPr fontId="1"/>
  </si>
  <si>
    <t>PL_営業外収益</t>
    <rPh sb="3" eb="5">
      <t>エイギョウ</t>
    </rPh>
    <rPh sb="5" eb="8">
      <t>ガイシュウエキ</t>
    </rPh>
    <phoneticPr fontId="1"/>
  </si>
  <si>
    <t>マイナス入力</t>
    <rPh sb="4" eb="6">
      <t>ニュウリョク</t>
    </rPh>
    <phoneticPr fontId="1"/>
  </si>
  <si>
    <t>PL_営業外費用</t>
    <rPh sb="3" eb="6">
      <t>エイギョウガイ</t>
    </rPh>
    <rPh sb="6" eb="8">
      <t>ヒヨウ</t>
    </rPh>
    <phoneticPr fontId="1"/>
  </si>
  <si>
    <t>③＋④＋⑤＝⑥</t>
    <phoneticPr fontId="1"/>
  </si>
  <si>
    <t>【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9" eb="32">
      <t>コウバイブ</t>
    </rPh>
    <rPh sb="32" eb="33">
      <t>オヨ</t>
    </rPh>
    <rPh sb="34" eb="37">
      <t>カンリブ</t>
    </rPh>
    <rPh sb="39" eb="41">
      <t>コウセイ</t>
    </rPh>
    <rPh sb="47" eb="50">
      <t>エイギョウブ</t>
    </rPh>
    <rPh sb="51" eb="54">
      <t>ウリアゲダカ</t>
    </rPh>
    <rPh sb="55" eb="57">
      <t>ヨテイ</t>
    </rPh>
    <rPh sb="57" eb="60">
      <t>ゲンカリツ</t>
    </rPh>
    <rPh sb="61" eb="62">
      <t>ジョウ</t>
    </rPh>
    <rPh sb="64" eb="66">
      <t>ヨテイ</t>
    </rPh>
    <rPh sb="66" eb="70">
      <t>ウリアゲゲンカ</t>
    </rPh>
    <rPh sb="74" eb="77">
      <t>コウバイブ</t>
    </rPh>
    <rPh sb="79" eb="82">
      <t>エイギョウブ</t>
    </rPh>
    <rPh sb="83" eb="85">
      <t>ゲツジ</t>
    </rPh>
    <rPh sb="85" eb="87">
      <t>ハンバイ</t>
    </rPh>
    <rPh sb="87" eb="89">
      <t>スウリョウ</t>
    </rPh>
    <rPh sb="90" eb="92">
      <t>ゲツジ</t>
    </rPh>
    <rPh sb="92" eb="94">
      <t>ザイコ</t>
    </rPh>
    <rPh sb="94" eb="96">
      <t>スウリョウ</t>
    </rPh>
    <rPh sb="99" eb="101">
      <t>シイレ</t>
    </rPh>
    <rPh sb="101" eb="102">
      <t>ケン</t>
    </rPh>
    <rPh sb="102" eb="104">
      <t>ザイコ</t>
    </rPh>
    <rPh sb="104" eb="106">
      <t>ケイカク</t>
    </rPh>
    <rPh sb="107" eb="109">
      <t>ゲツジ</t>
    </rPh>
    <rPh sb="109" eb="111">
      <t>ハライダシ</t>
    </rPh>
    <rPh sb="111" eb="113">
      <t>ゲンカ</t>
    </rPh>
    <rPh sb="114" eb="117">
      <t>エイギョウブ</t>
    </rPh>
    <rPh sb="118" eb="120">
      <t>ヨテイ</t>
    </rPh>
    <rPh sb="120" eb="122">
      <t>ウリアゲ</t>
    </rPh>
    <rPh sb="122" eb="124">
      <t>ゲンカ</t>
    </rPh>
    <rPh sb="124" eb="125">
      <t>ナイ</t>
    </rPh>
    <rPh sb="126" eb="127">
      <t>オサ</t>
    </rPh>
    <rPh sb="129" eb="130">
      <t>ヨウ</t>
    </rPh>
    <rPh sb="131" eb="133">
      <t>チョウセイ</t>
    </rPh>
    <rPh sb="136" eb="138">
      <t>エイギョウ</t>
    </rPh>
    <rPh sb="138" eb="139">
      <t>ブ</t>
    </rPh>
    <rPh sb="152" eb="155">
      <t>コウバイブ</t>
    </rPh>
    <rPh sb="155" eb="156">
      <t>オヨ</t>
    </rPh>
    <rPh sb="157" eb="160">
      <t>カンリブ</t>
    </rPh>
    <rPh sb="173" eb="176">
      <t>エイギョウブ</t>
    </rPh>
    <rPh sb="177" eb="180">
      <t>カンリブ</t>
    </rPh>
    <rPh sb="181" eb="183">
      <t>ヒヨウ</t>
    </rPh>
    <rPh sb="183" eb="185">
      <t>ヨサン</t>
    </rPh>
    <rPh sb="186" eb="188">
      <t>ハイフ</t>
    </rPh>
    <rPh sb="189" eb="190">
      <t>オコナ</t>
    </rPh>
    <rPh sb="195" eb="197">
      <t>エイギョウ</t>
    </rPh>
    <rPh sb="197" eb="198">
      <t>ブ</t>
    </rPh>
    <rPh sb="199" eb="201">
      <t>ゲツジ</t>
    </rPh>
    <rPh sb="201" eb="203">
      <t>ヨサン</t>
    </rPh>
    <rPh sb="203" eb="207">
      <t>ニュウリョクガメン</t>
    </rPh>
    <rPh sb="208" eb="211">
      <t>コウバイブ</t>
    </rPh>
    <rPh sb="212" eb="215">
      <t>カンリブ</t>
    </rPh>
    <rPh sb="216" eb="218">
      <t>ゲツジ</t>
    </rPh>
    <rPh sb="218" eb="222">
      <t>ニュウリョクガメン</t>
    </rPh>
    <rPh sb="222" eb="223">
      <t>オヨ</t>
    </rPh>
    <rPh sb="224" eb="227">
      <t>カクブモン</t>
    </rPh>
    <rPh sb="228" eb="230">
      <t>ゼンシャ</t>
    </rPh>
    <rPh sb="231" eb="233">
      <t>シュツリョク</t>
    </rPh>
    <rPh sb="233" eb="235">
      <t>ガメン</t>
    </rPh>
    <rPh sb="236" eb="238">
      <t>カンセイ</t>
    </rPh>
    <phoneticPr fontId="1"/>
  </si>
  <si>
    <t>【出力画面】＜営業部＞月次部門別損益計画…【1’】(入力画面よりプログラム転記)</t>
    <rPh sb="1" eb="2">
      <t>デ</t>
    </rPh>
    <rPh sb="2" eb="3">
      <t>リョク</t>
    </rPh>
    <rPh sb="3" eb="5">
      <t>ガメン</t>
    </rPh>
    <rPh sb="7" eb="10">
      <t>エイギョウブ</t>
    </rPh>
    <rPh sb="11" eb="13">
      <t>ゲツジ</t>
    </rPh>
    <rPh sb="13" eb="16">
      <t>ブモンベツ</t>
    </rPh>
    <rPh sb="16" eb="18">
      <t>ソンエキ</t>
    </rPh>
    <rPh sb="18" eb="20">
      <t>ケイカク</t>
    </rPh>
    <rPh sb="26" eb="28">
      <t>ニュウリョク</t>
    </rPh>
    <rPh sb="28" eb="30">
      <t>ガメン</t>
    </rPh>
    <rPh sb="37" eb="39">
      <t>テンキ</t>
    </rPh>
    <phoneticPr fontId="1"/>
  </si>
  <si>
    <t>⓵</t>
    <phoneticPr fontId="1"/>
  </si>
  <si>
    <t>②</t>
    <phoneticPr fontId="1"/>
  </si>
  <si>
    <t>②＋③＝④</t>
    <phoneticPr fontId="1"/>
  </si>
  <si>
    <t>⓵－④＝⑤</t>
    <phoneticPr fontId="1"/>
  </si>
  <si>
    <t>⑤÷⓵×100=⑥</t>
    <phoneticPr fontId="1"/>
  </si>
  <si>
    <t>⑦</t>
    <phoneticPr fontId="1"/>
  </si>
  <si>
    <t>⑧</t>
    <phoneticPr fontId="1"/>
  </si>
  <si>
    <t>⑦＋⑧＝⑨</t>
    <phoneticPr fontId="1"/>
  </si>
  <si>
    <t>⑩</t>
    <phoneticPr fontId="1"/>
  </si>
  <si>
    <t>⑤－⑨＝⑩</t>
    <phoneticPr fontId="1"/>
  </si>
  <si>
    <t>⑩÷⓵×100=⑪</t>
    <phoneticPr fontId="1"/>
  </si>
  <si>
    <t>出力画面</t>
    <rPh sb="0" eb="1">
      <t>デ</t>
    </rPh>
    <rPh sb="1" eb="2">
      <t>リョク</t>
    </rPh>
    <rPh sb="2" eb="4">
      <t>ガメン</t>
    </rPh>
    <phoneticPr fontId="1"/>
  </si>
  <si>
    <t>商品仕入高</t>
    <rPh sb="0" eb="2">
      <t>ショウヒン</t>
    </rPh>
    <rPh sb="2" eb="5">
      <t>シイレダカ</t>
    </rPh>
    <phoneticPr fontId="1"/>
  </si>
  <si>
    <t>商品たな卸高の増減</t>
    <rPh sb="0" eb="2">
      <t>ショウヒン</t>
    </rPh>
    <rPh sb="4" eb="5">
      <t>オロシ</t>
    </rPh>
    <rPh sb="5" eb="6">
      <t>ダカ</t>
    </rPh>
    <rPh sb="7" eb="9">
      <t>ゾウゲン</t>
    </rPh>
    <phoneticPr fontId="1"/>
  </si>
  <si>
    <t>③</t>
    <phoneticPr fontId="1"/>
  </si>
  <si>
    <t>商品売上原価</t>
    <rPh sb="0" eb="2">
      <t>ショウヒン</t>
    </rPh>
    <rPh sb="2" eb="4">
      <t>ウリアゲ</t>
    </rPh>
    <rPh sb="4" eb="6">
      <t>ゲンカ</t>
    </rPh>
    <phoneticPr fontId="1"/>
  </si>
  <si>
    <t>【出力画面】＜購買部＞月次部門別損益計画…【2’】(入力画面よりプログラム転記)</t>
    <rPh sb="1" eb="2">
      <t>デ</t>
    </rPh>
    <rPh sb="2" eb="3">
      <t>リョク</t>
    </rPh>
    <rPh sb="3" eb="5">
      <t>ガメン</t>
    </rPh>
    <rPh sb="7" eb="9">
      <t>コウバイ</t>
    </rPh>
    <rPh sb="9" eb="10">
      <t>ブ</t>
    </rPh>
    <rPh sb="11" eb="13">
      <t>ゲツジ</t>
    </rPh>
    <rPh sb="13" eb="16">
      <t>ブモンベツ</t>
    </rPh>
    <rPh sb="16" eb="18">
      <t>ソンエキ</t>
    </rPh>
    <rPh sb="18" eb="20">
      <t>ケイカク</t>
    </rPh>
    <rPh sb="26" eb="28">
      <t>ニュウリョク</t>
    </rPh>
    <rPh sb="28" eb="30">
      <t>ガメン</t>
    </rPh>
    <rPh sb="37" eb="39">
      <t>テンキ</t>
    </rPh>
    <phoneticPr fontId="1"/>
  </si>
  <si>
    <t>④</t>
    <phoneticPr fontId="1"/>
  </si>
  <si>
    <t>A⓵営業部より
プログラム転記</t>
    <rPh sb="2" eb="5">
      <t>エイギョウブ</t>
    </rPh>
    <rPh sb="13" eb="15">
      <t>テンキ</t>
    </rPh>
    <phoneticPr fontId="1"/>
  </si>
  <si>
    <t>A⓵営業部より
プログラム転記</t>
    <rPh sb="13" eb="15">
      <t>テンキ</t>
    </rPh>
    <phoneticPr fontId="1"/>
  </si>
  <si>
    <t>A⓵購買部より
プログラム転記</t>
    <rPh sb="2" eb="4">
      <t>コウバイ</t>
    </rPh>
    <rPh sb="4" eb="5">
      <t>ブ</t>
    </rPh>
    <rPh sb="13" eb="15">
      <t>テンキ</t>
    </rPh>
    <phoneticPr fontId="1"/>
  </si>
  <si>
    <t>⑤</t>
    <phoneticPr fontId="1"/>
  </si>
  <si>
    <t>④＋⑤＝⑥</t>
    <phoneticPr fontId="1"/>
  </si>
  <si>
    <t>③＋⑥＝⑦</t>
    <phoneticPr fontId="1"/>
  </si>
  <si>
    <t>A⓵管理部より
プログラム転記</t>
    <rPh sb="2" eb="4">
      <t>カンリ</t>
    </rPh>
    <rPh sb="4" eb="5">
      <t>ブ</t>
    </rPh>
    <rPh sb="13" eb="15">
      <t>テンキ</t>
    </rPh>
    <phoneticPr fontId="1"/>
  </si>
  <si>
    <t>【出力画面】＜管理部＞月次部門別損益計画…【３’】(入力画面よりプログラム転記)</t>
    <rPh sb="1" eb="2">
      <t>デ</t>
    </rPh>
    <rPh sb="2" eb="3">
      <t>リョク</t>
    </rPh>
    <rPh sb="3" eb="5">
      <t>ガメン</t>
    </rPh>
    <rPh sb="7" eb="10">
      <t>カンリブ</t>
    </rPh>
    <rPh sb="11" eb="13">
      <t>ゲツジ</t>
    </rPh>
    <rPh sb="13" eb="16">
      <t>ブモンベツ</t>
    </rPh>
    <rPh sb="16" eb="18">
      <t>ソンエキ</t>
    </rPh>
    <rPh sb="18" eb="20">
      <t>ケイカク</t>
    </rPh>
    <rPh sb="26" eb="28">
      <t>ニュウリョク</t>
    </rPh>
    <rPh sb="28" eb="30">
      <t>ガメン</t>
    </rPh>
    <rPh sb="37" eb="39">
      <t>テンキ</t>
    </rPh>
    <phoneticPr fontId="1"/>
  </si>
  <si>
    <t>【出力画面】＜全社＞月次部門別損益計画集計(社内勘定の予定売上原価除く)</t>
    <rPh sb="1" eb="2">
      <t>デ</t>
    </rPh>
    <rPh sb="2" eb="3">
      <t>リョク</t>
    </rPh>
    <rPh sb="3" eb="5">
      <t>ガメン</t>
    </rPh>
    <rPh sb="7" eb="9">
      <t>ゼンシャ</t>
    </rPh>
    <rPh sb="10" eb="12">
      <t>ゲツジ</t>
    </rPh>
    <rPh sb="12" eb="15">
      <t>ブモンベツ</t>
    </rPh>
    <rPh sb="15" eb="17">
      <t>ソンエキ</t>
    </rPh>
    <rPh sb="17" eb="19">
      <t>ケイカク</t>
    </rPh>
    <rPh sb="19" eb="21">
      <t>シュウケイ</t>
    </rPh>
    <rPh sb="22" eb="24">
      <t>シャナイ</t>
    </rPh>
    <rPh sb="24" eb="26">
      <t>カンジョウ</t>
    </rPh>
    <rPh sb="27" eb="29">
      <t>ヨテイ</t>
    </rPh>
    <rPh sb="29" eb="31">
      <t>ウリアゲ</t>
    </rPh>
    <rPh sb="31" eb="33">
      <t>ゲンカ</t>
    </rPh>
    <rPh sb="33" eb="34">
      <t>ノゾ</t>
    </rPh>
    <phoneticPr fontId="1"/>
  </si>
  <si>
    <t>A⓵購買部より
プログラム転記</t>
    <phoneticPr fontId="1"/>
  </si>
  <si>
    <t>商品仕入高</t>
    <rPh sb="0" eb="2">
      <t>ショウヒン</t>
    </rPh>
    <rPh sb="2" eb="4">
      <t>シイレ</t>
    </rPh>
    <rPh sb="4" eb="5">
      <t>ダカ</t>
    </rPh>
    <phoneticPr fontId="1"/>
  </si>
  <si>
    <t>商品たな卸高の増減</t>
    <rPh sb="0" eb="2">
      <t>ショウヒン</t>
    </rPh>
    <rPh sb="4" eb="6">
      <t>オロシダカ</t>
    </rPh>
    <rPh sb="7" eb="9">
      <t>ゾウゲン</t>
    </rPh>
    <phoneticPr fontId="1"/>
  </si>
  <si>
    <t>A⓵営業部＋購買部＋
管理部より
プログラム集計転記</t>
    <rPh sb="6" eb="9">
      <t>コウバイブ</t>
    </rPh>
    <rPh sb="11" eb="14">
      <t>カンリブ</t>
    </rPh>
    <rPh sb="22" eb="24">
      <t>シュウケイ</t>
    </rPh>
    <rPh sb="24" eb="26">
      <t>テンキ</t>
    </rPh>
    <phoneticPr fontId="1"/>
  </si>
  <si>
    <t>⓵</t>
    <phoneticPr fontId="1"/>
  </si>
  <si>
    <t>⑬</t>
    <phoneticPr fontId="1"/>
  </si>
  <si>
    <t>経常利益</t>
    <rPh sb="0" eb="2">
      <t>ケイジョウ</t>
    </rPh>
    <rPh sb="2" eb="4">
      <t>リエキ</t>
    </rPh>
    <phoneticPr fontId="1"/>
  </si>
  <si>
    <t>⑭÷⓵×100=⑮</t>
    <phoneticPr fontId="1"/>
  </si>
  <si>
    <t>⑪-⑫-⑬＝⑭</t>
    <phoneticPr fontId="1"/>
  </si>
  <si>
    <t>経常利益率</t>
    <rPh sb="0" eb="2">
      <t>ケイジョウ</t>
    </rPh>
    <rPh sb="2" eb="4">
      <t>リエキ</t>
    </rPh>
    <rPh sb="4" eb="5">
      <t>リツ</t>
    </rPh>
    <phoneticPr fontId="1"/>
  </si>
  <si>
    <t>実効税率</t>
    <rPh sb="0" eb="2">
      <t>ジッコウ</t>
    </rPh>
    <rPh sb="2" eb="3">
      <t>ゼイ</t>
    </rPh>
    <rPh sb="3" eb="4">
      <t>リリツ</t>
    </rPh>
    <phoneticPr fontId="1"/>
  </si>
  <si>
    <t>営業外収益</t>
    <rPh sb="0" eb="2">
      <t>エイギョウ</t>
    </rPh>
    <rPh sb="2" eb="5">
      <t>ガイシュウエキ</t>
    </rPh>
    <phoneticPr fontId="1"/>
  </si>
  <si>
    <t>営業外費用</t>
    <rPh sb="0" eb="3">
      <t>エイギョウガイ</t>
    </rPh>
    <rPh sb="3" eb="5">
      <t>ヒヨウ</t>
    </rPh>
    <phoneticPr fontId="1"/>
  </si>
  <si>
    <t>⑰</t>
    <phoneticPr fontId="1"/>
  </si>
  <si>
    <t>法人税等</t>
    <rPh sb="0" eb="3">
      <t>ホウジンゼイ</t>
    </rPh>
    <rPh sb="3" eb="4">
      <t>ナド</t>
    </rPh>
    <phoneticPr fontId="1"/>
  </si>
  <si>
    <t>⑮×⑯÷100=⑰</t>
    <phoneticPr fontId="1"/>
  </si>
  <si>
    <t>⑱</t>
    <phoneticPr fontId="1"/>
  </si>
  <si>
    <t>⑲</t>
    <phoneticPr fontId="1"/>
  </si>
  <si>
    <t>当期純利益</t>
    <rPh sb="0" eb="5">
      <t>トウキジュンリエキ</t>
    </rPh>
    <phoneticPr fontId="1"/>
  </si>
  <si>
    <t>⑭-⑰＝⑱</t>
    <phoneticPr fontId="1"/>
  </si>
  <si>
    <t>⑱÷⓵×100=⑲</t>
    <phoneticPr fontId="1"/>
  </si>
  <si>
    <t>当期純利益率</t>
    <rPh sb="0" eb="3">
      <t>トウキジュン</t>
    </rPh>
    <rPh sb="3" eb="5">
      <t>リエキ</t>
    </rPh>
    <rPh sb="5" eb="6">
      <t>リリツ</t>
    </rPh>
    <phoneticPr fontId="1"/>
  </si>
  <si>
    <t>【入力画面】＜管理部＞月次部門別損益計画…【３】(管理部の予算基礎資料より入力)</t>
    <rPh sb="1" eb="3">
      <t>ニュウリョク</t>
    </rPh>
    <rPh sb="3" eb="5">
      <t>ガメン</t>
    </rPh>
    <rPh sb="7" eb="9">
      <t>カンリ</t>
    </rPh>
    <rPh sb="9" eb="10">
      <t>ブ</t>
    </rPh>
    <rPh sb="11" eb="13">
      <t>ゲツジ</t>
    </rPh>
    <rPh sb="13" eb="16">
      <t>ブモンベツ</t>
    </rPh>
    <rPh sb="16" eb="18">
      <t>ソンエキ</t>
    </rPh>
    <rPh sb="18" eb="20">
      <t>ケイカク</t>
    </rPh>
    <rPh sb="25" eb="27">
      <t>カンリ</t>
    </rPh>
    <rPh sb="27" eb="28">
      <t>ブ</t>
    </rPh>
    <rPh sb="29" eb="35">
      <t>ヨサンキソシリョウ</t>
    </rPh>
    <rPh sb="37" eb="39">
      <t>ニュウリョク</t>
    </rPh>
    <phoneticPr fontId="1"/>
  </si>
  <si>
    <t>PÐCAのDoの実行の実績には「会計学」という学問があるが、Plan（計画）には学問がない。
そこで、「予算会計学」をつくり、シミュレーションできる様に「予算会計システム」をイメージして一緒に演習して行きます。</t>
    <rPh sb="8" eb="10">
      <t>ジッコウ</t>
    </rPh>
    <rPh sb="11" eb="13">
      <t>ジッセキ</t>
    </rPh>
    <rPh sb="16" eb="19">
      <t>カイケイガク</t>
    </rPh>
    <rPh sb="23" eb="25">
      <t>ガクモン</t>
    </rPh>
    <rPh sb="35" eb="37">
      <t>ケイカク</t>
    </rPh>
    <rPh sb="40" eb="42">
      <t>ガクモン</t>
    </rPh>
    <rPh sb="52" eb="57">
      <t>ヨサンカイケイガク</t>
    </rPh>
    <rPh sb="74" eb="75">
      <t>ヨウ</t>
    </rPh>
    <rPh sb="77" eb="81">
      <t>ヨサンカイケイ</t>
    </rPh>
    <rPh sb="93" eb="95">
      <t>イッショ</t>
    </rPh>
    <rPh sb="96" eb="98">
      <t>エンシュウ</t>
    </rPh>
    <rPh sb="100" eb="101">
      <t>ユ</t>
    </rPh>
    <phoneticPr fontId="1"/>
  </si>
  <si>
    <t>予算会計システム</t>
    <rPh sb="0" eb="2">
      <t>ヨサン</t>
    </rPh>
    <rPh sb="2" eb="4">
      <t>カイケイ</t>
    </rPh>
    <phoneticPr fontId="1"/>
  </si>
  <si>
    <t>予算FS範囲</t>
    <rPh sb="0" eb="2">
      <t>ヨサン</t>
    </rPh>
    <rPh sb="4" eb="6">
      <t>ハンイ</t>
    </rPh>
    <phoneticPr fontId="1"/>
  </si>
  <si>
    <t>仕訳形式①</t>
    <rPh sb="0" eb="2">
      <t>シワケ</t>
    </rPh>
    <rPh sb="2" eb="4">
      <t>ケイシキ</t>
    </rPh>
    <phoneticPr fontId="1"/>
  </si>
  <si>
    <t>予算仕訳</t>
    <rPh sb="0" eb="2">
      <t>ヨサン</t>
    </rPh>
    <rPh sb="2" eb="4">
      <t>シワケ</t>
    </rPh>
    <phoneticPr fontId="1"/>
  </si>
  <si>
    <t>マスタ登録</t>
    <rPh sb="3" eb="5">
      <t>トウロク</t>
    </rPh>
    <phoneticPr fontId="1"/>
  </si>
  <si>
    <t>会社区分</t>
    <rPh sb="0" eb="2">
      <t>カイシャ</t>
    </rPh>
    <rPh sb="2" eb="4">
      <t>クブン</t>
    </rPh>
    <phoneticPr fontId="1"/>
  </si>
  <si>
    <t>株式会社スリー・シー・コンサルティング</t>
    <rPh sb="0" eb="4">
      <t>カブシキガイシャ</t>
    </rPh>
    <phoneticPr fontId="1"/>
  </si>
  <si>
    <t>決算期区分</t>
    <rPh sb="0" eb="3">
      <t>ケッサンキ</t>
    </rPh>
    <rPh sb="3" eb="5">
      <t>クブン</t>
    </rPh>
    <phoneticPr fontId="1"/>
  </si>
  <si>
    <t>第12期　〇１年４月1日～〇２年３月31日</t>
    <rPh sb="0" eb="1">
      <t>ダイ</t>
    </rPh>
    <rPh sb="3" eb="4">
      <t>キ</t>
    </rPh>
    <rPh sb="7" eb="8">
      <t>ネン</t>
    </rPh>
    <rPh sb="9" eb="10">
      <t>ツキ</t>
    </rPh>
    <rPh sb="11" eb="12">
      <t>ニチ</t>
    </rPh>
    <rPh sb="15" eb="16">
      <t>ネン</t>
    </rPh>
    <rPh sb="17" eb="18">
      <t>ツキ</t>
    </rPh>
    <rPh sb="20" eb="21">
      <t>ニチ</t>
    </rPh>
    <phoneticPr fontId="1"/>
  </si>
  <si>
    <t>予算区分</t>
    <rPh sb="0" eb="2">
      <t>ヨサン</t>
    </rPh>
    <rPh sb="2" eb="4">
      <t>クブン</t>
    </rPh>
    <phoneticPr fontId="1"/>
  </si>
  <si>
    <t>①</t>
    <phoneticPr fontId="1"/>
  </si>
  <si>
    <t>予算作成</t>
    <rPh sb="0" eb="4">
      <t>ヨサンサクセイ</t>
    </rPh>
    <phoneticPr fontId="1"/>
  </si>
  <si>
    <t>科目マスタ</t>
    <rPh sb="0" eb="2">
      <t>カモク</t>
    </rPh>
    <phoneticPr fontId="1"/>
  </si>
  <si>
    <t>通常、実績の会計システムの総勘定科目に合わせる</t>
    <rPh sb="0" eb="2">
      <t>ツウジョウ</t>
    </rPh>
    <rPh sb="3" eb="5">
      <t>ジッセキ</t>
    </rPh>
    <rPh sb="6" eb="8">
      <t>カイケイ</t>
    </rPh>
    <rPh sb="13" eb="18">
      <t>ソウカンジョウカモク</t>
    </rPh>
    <rPh sb="19" eb="20">
      <t>ア</t>
    </rPh>
    <phoneticPr fontId="1"/>
  </si>
  <si>
    <t>①</t>
    <phoneticPr fontId="1"/>
  </si>
  <si>
    <t>ＢＳ科目</t>
    <rPh sb="2" eb="4">
      <t>カモク</t>
    </rPh>
    <phoneticPr fontId="1"/>
  </si>
  <si>
    <t>A</t>
    <phoneticPr fontId="1"/>
  </si>
  <si>
    <t>資産科目</t>
    <rPh sb="0" eb="2">
      <t>シサン</t>
    </rPh>
    <rPh sb="2" eb="4">
      <t>カモク</t>
    </rPh>
    <phoneticPr fontId="1"/>
  </si>
  <si>
    <t>現金預金</t>
    <rPh sb="0" eb="4">
      <t>ゲンキンヨキン</t>
    </rPh>
    <phoneticPr fontId="1"/>
  </si>
  <si>
    <t>借</t>
    <rPh sb="0" eb="1">
      <t>カ</t>
    </rPh>
    <phoneticPr fontId="1"/>
  </si>
  <si>
    <t>入力科目</t>
    <rPh sb="0" eb="2">
      <t>ニュウリョク</t>
    </rPh>
    <rPh sb="2" eb="4">
      <t>カモク</t>
    </rPh>
    <phoneticPr fontId="1"/>
  </si>
  <si>
    <t>売掛金</t>
    <rPh sb="0" eb="3">
      <t>ウリカケキン</t>
    </rPh>
    <phoneticPr fontId="1"/>
  </si>
  <si>
    <t>Ｂ</t>
    <phoneticPr fontId="1"/>
  </si>
  <si>
    <t>負債科目</t>
    <rPh sb="0" eb="2">
      <t>フサイ</t>
    </rPh>
    <rPh sb="2" eb="4">
      <t>カモク</t>
    </rPh>
    <phoneticPr fontId="1"/>
  </si>
  <si>
    <t>未払消費税等</t>
    <rPh sb="0" eb="2">
      <t>ミハラ</t>
    </rPh>
    <rPh sb="2" eb="5">
      <t>ショウヒゼイ</t>
    </rPh>
    <rPh sb="5" eb="6">
      <t>ナド</t>
    </rPh>
    <phoneticPr fontId="1"/>
  </si>
  <si>
    <t>貸</t>
    <rPh sb="0" eb="1">
      <t>カシ</t>
    </rPh>
    <phoneticPr fontId="1"/>
  </si>
  <si>
    <t>Ｃ</t>
    <phoneticPr fontId="1"/>
  </si>
  <si>
    <t>純資産科目</t>
    <rPh sb="0" eb="3">
      <t>ジュンシサン</t>
    </rPh>
    <rPh sb="3" eb="5">
      <t>カモク</t>
    </rPh>
    <phoneticPr fontId="1"/>
  </si>
  <si>
    <t>資本金</t>
    <rPh sb="0" eb="3">
      <t>シホンキン</t>
    </rPh>
    <phoneticPr fontId="1"/>
  </si>
  <si>
    <t>繰越利益剰余金</t>
    <rPh sb="0" eb="2">
      <t>クリコシ</t>
    </rPh>
    <rPh sb="2" eb="4">
      <t>リエキ</t>
    </rPh>
    <rPh sb="4" eb="7">
      <t>ジョウヨキン</t>
    </rPh>
    <phoneticPr fontId="1"/>
  </si>
  <si>
    <t>②</t>
    <phoneticPr fontId="1"/>
  </si>
  <si>
    <t>ＰＬ科目</t>
    <rPh sb="2" eb="4">
      <t>カモク</t>
    </rPh>
    <phoneticPr fontId="1"/>
  </si>
  <si>
    <t>Ｄ</t>
    <phoneticPr fontId="1"/>
  </si>
  <si>
    <t>収益科目</t>
    <rPh sb="0" eb="2">
      <t>シュウエキ</t>
    </rPh>
    <rPh sb="2" eb="4">
      <t>カモク</t>
    </rPh>
    <phoneticPr fontId="1"/>
  </si>
  <si>
    <t>E</t>
    <phoneticPr fontId="1"/>
  </si>
  <si>
    <t>費用科目</t>
    <rPh sb="0" eb="2">
      <t>ヒヨウ</t>
    </rPh>
    <rPh sb="2" eb="4">
      <t>カモク</t>
    </rPh>
    <phoneticPr fontId="1"/>
  </si>
  <si>
    <t>省略</t>
    <rPh sb="0" eb="2">
      <t>ショウリャク</t>
    </rPh>
    <phoneticPr fontId="1"/>
  </si>
  <si>
    <t>③</t>
    <phoneticPr fontId="1"/>
  </si>
  <si>
    <t>ＣＦ科目</t>
    <rPh sb="2" eb="4">
      <t>カモク</t>
    </rPh>
    <phoneticPr fontId="1"/>
  </si>
  <si>
    <t>④</t>
    <phoneticPr fontId="1"/>
  </si>
  <si>
    <t>資金科目</t>
    <rPh sb="0" eb="2">
      <t>シキン</t>
    </rPh>
    <rPh sb="2" eb="4">
      <t>カモク</t>
    </rPh>
    <phoneticPr fontId="1"/>
  </si>
  <si>
    <t>Ｊ</t>
    <phoneticPr fontId="1"/>
  </si>
  <si>
    <t>収入科目</t>
    <rPh sb="0" eb="2">
      <t>シュウニュウ</t>
    </rPh>
    <rPh sb="2" eb="4">
      <t>カモク</t>
    </rPh>
    <phoneticPr fontId="1"/>
  </si>
  <si>
    <t>売上収入</t>
    <rPh sb="0" eb="2">
      <t>ウリアゲ</t>
    </rPh>
    <rPh sb="2" eb="4">
      <t>シュウニュウ</t>
    </rPh>
    <phoneticPr fontId="1"/>
  </si>
  <si>
    <t>Ｋ</t>
    <phoneticPr fontId="1"/>
  </si>
  <si>
    <t>支出科目</t>
    <rPh sb="0" eb="2">
      <t>シシュツ</t>
    </rPh>
    <rPh sb="2" eb="4">
      <t>カモク</t>
    </rPh>
    <phoneticPr fontId="1"/>
  </si>
  <si>
    <t>税金支出</t>
    <rPh sb="0" eb="2">
      <t>ゼイキン</t>
    </rPh>
    <rPh sb="2" eb="4">
      <t>シシュツ</t>
    </rPh>
    <phoneticPr fontId="1"/>
  </si>
  <si>
    <t>Ｌ</t>
    <phoneticPr fontId="1"/>
  </si>
  <si>
    <t>繰越資金</t>
    <rPh sb="0" eb="2">
      <t>クリコシ</t>
    </rPh>
    <rPh sb="2" eb="4">
      <t>シキン</t>
    </rPh>
    <phoneticPr fontId="1"/>
  </si>
  <si>
    <t>⑤</t>
    <phoneticPr fontId="1"/>
  </si>
  <si>
    <t>非会計数値科目</t>
    <rPh sb="0" eb="3">
      <t>ヒカイケイ</t>
    </rPh>
    <rPh sb="3" eb="5">
      <t>スウチ</t>
    </rPh>
    <rPh sb="5" eb="7">
      <t>カモク</t>
    </rPh>
    <phoneticPr fontId="1"/>
  </si>
  <si>
    <t>略号：KPI</t>
    <rPh sb="0" eb="2">
      <t>リャクゴウ</t>
    </rPh>
    <phoneticPr fontId="1"/>
  </si>
  <si>
    <t>販売数量</t>
    <rPh sb="0" eb="3">
      <t>ハンバイスウ</t>
    </rPh>
    <rPh sb="3" eb="4">
      <t>リョウ</t>
    </rPh>
    <phoneticPr fontId="1"/>
  </si>
  <si>
    <t>PL型非会計科目→前期繰越なし</t>
    <rPh sb="2" eb="3">
      <t>カタ</t>
    </rPh>
    <rPh sb="3" eb="6">
      <t>ヒカイケイ</t>
    </rPh>
    <rPh sb="6" eb="8">
      <t>カモク</t>
    </rPh>
    <rPh sb="9" eb="11">
      <t>ゼンキ</t>
    </rPh>
    <rPh sb="11" eb="13">
      <t>クリコシ</t>
    </rPh>
    <phoneticPr fontId="1"/>
  </si>
  <si>
    <t>販売数量の増加原因：売上</t>
    <rPh sb="0" eb="3">
      <t>ハンバイスウ</t>
    </rPh>
    <rPh sb="3" eb="4">
      <t>リョウ</t>
    </rPh>
    <rPh sb="5" eb="7">
      <t>ゾウカ</t>
    </rPh>
    <rPh sb="7" eb="9">
      <t>ゲンイン</t>
    </rPh>
    <rPh sb="10" eb="12">
      <t>ウリアゲ</t>
    </rPh>
    <phoneticPr fontId="1"/>
  </si>
  <si>
    <t>計算科目</t>
    <rPh sb="0" eb="2">
      <t>ケイサン</t>
    </rPh>
    <rPh sb="2" eb="4">
      <t>カモク</t>
    </rPh>
    <phoneticPr fontId="1"/>
  </si>
  <si>
    <t>計算定義</t>
    <rPh sb="0" eb="2">
      <t>ケイサン</t>
    </rPh>
    <rPh sb="2" eb="4">
      <t>テイギ</t>
    </rPh>
    <phoneticPr fontId="1"/>
  </si>
  <si>
    <t>（400 PL 売上高）÷（701 KPI 販売数量）＝（703平均販売単価）</t>
    <rPh sb="8" eb="11">
      <t>ウリアゲダカ</t>
    </rPh>
    <rPh sb="22" eb="26">
      <t>ハンバイスウリョウ</t>
    </rPh>
    <rPh sb="32" eb="34">
      <t>ヘイキン</t>
    </rPh>
    <rPh sb="34" eb="36">
      <t>ハンバイ</t>
    </rPh>
    <rPh sb="36" eb="38">
      <t>タンカ</t>
    </rPh>
    <phoneticPr fontId="1"/>
  </si>
  <si>
    <t>端数処理：小数点未満四捨五入</t>
    <rPh sb="0" eb="4">
      <t>ハスウショリ</t>
    </rPh>
    <rPh sb="5" eb="8">
      <t>ショウスウテン</t>
    </rPh>
    <rPh sb="8" eb="10">
      <t>ミマン</t>
    </rPh>
    <rPh sb="10" eb="14">
      <t>シシャゴニュウ</t>
    </rPh>
    <phoneticPr fontId="1"/>
  </si>
  <si>
    <t>組織階層マスタ</t>
    <rPh sb="0" eb="2">
      <t>ソシキ</t>
    </rPh>
    <rPh sb="2" eb="4">
      <t>カイソウ</t>
    </rPh>
    <phoneticPr fontId="1"/>
  </si>
  <si>
    <t>①</t>
    <phoneticPr fontId="1"/>
  </si>
  <si>
    <t>区分階層マスタ</t>
    <rPh sb="0" eb="2">
      <t>クブン</t>
    </rPh>
    <rPh sb="2" eb="4">
      <t>カイソウ</t>
    </rPh>
    <phoneticPr fontId="1"/>
  </si>
  <si>
    <t>決済条件等マスタ</t>
    <rPh sb="0" eb="4">
      <t>ケッサイジョウケン</t>
    </rPh>
    <rPh sb="4" eb="5">
      <t>ナド</t>
    </rPh>
    <phoneticPr fontId="1"/>
  </si>
  <si>
    <t>①</t>
    <phoneticPr fontId="1"/>
  </si>
  <si>
    <t>当月末締100%次月振込入金（１カ月後入金）</t>
    <rPh sb="0" eb="2">
      <t>トウゲツ</t>
    </rPh>
    <rPh sb="2" eb="3">
      <t>マツ</t>
    </rPh>
    <rPh sb="3" eb="4">
      <t>シ</t>
    </rPh>
    <rPh sb="8" eb="10">
      <t>ジゲツ</t>
    </rPh>
    <rPh sb="10" eb="12">
      <t>フリコミ</t>
    </rPh>
    <rPh sb="12" eb="14">
      <t>ニュウキン</t>
    </rPh>
    <rPh sb="17" eb="18">
      <t>ツキ</t>
    </rPh>
    <rPh sb="18" eb="19">
      <t>ゴ</t>
    </rPh>
    <rPh sb="19" eb="21">
      <t>ニュウキン</t>
    </rPh>
    <phoneticPr fontId="1"/>
  </si>
  <si>
    <t>予算ＰＬ</t>
    <rPh sb="0" eb="2">
      <t>ヨサン</t>
    </rPh>
    <phoneticPr fontId="1"/>
  </si>
  <si>
    <t>①A</t>
    <phoneticPr fontId="1"/>
  </si>
  <si>
    <t>調整組織</t>
    <rPh sb="0" eb="2">
      <t>チョウセイ</t>
    </rPh>
    <rPh sb="2" eb="4">
      <t>ソシキ</t>
    </rPh>
    <phoneticPr fontId="1"/>
  </si>
  <si>
    <t>①B</t>
    <phoneticPr fontId="1"/>
  </si>
  <si>
    <t>①C</t>
    <phoneticPr fontId="1"/>
  </si>
  <si>
    <t>管理部</t>
    <rPh sb="0" eb="2">
      <t>カンリ</t>
    </rPh>
    <rPh sb="2" eb="3">
      <t>ブ</t>
    </rPh>
    <phoneticPr fontId="1"/>
  </si>
  <si>
    <t>①Ｄ</t>
    <phoneticPr fontId="1"/>
  </si>
  <si>
    <t>調整組織</t>
    <rPh sb="0" eb="4">
      <t>チョウセイソシキ</t>
    </rPh>
    <phoneticPr fontId="1"/>
  </si>
  <si>
    <t>売上原価</t>
    <rPh sb="0" eb="4">
      <t>ウリアゲゲンカ</t>
    </rPh>
    <phoneticPr fontId="1"/>
  </si>
  <si>
    <t>集計科目</t>
    <rPh sb="0" eb="2">
      <t>シュウケイ</t>
    </rPh>
    <rPh sb="2" eb="4">
      <t>カモク</t>
    </rPh>
    <phoneticPr fontId="1"/>
  </si>
  <si>
    <t>販促費（変動費）</t>
    <rPh sb="0" eb="3">
      <t>ハンソクヒ</t>
    </rPh>
    <rPh sb="4" eb="7">
      <t>ヘンドウヒ</t>
    </rPh>
    <phoneticPr fontId="1"/>
  </si>
  <si>
    <t>固定販管費</t>
    <rPh sb="0" eb="5">
      <t>コテイハンカンヒ</t>
    </rPh>
    <phoneticPr fontId="1"/>
  </si>
  <si>
    <t>営業外収益</t>
    <rPh sb="0" eb="5">
      <t>エイギョウガイシュウエキ</t>
    </rPh>
    <phoneticPr fontId="1"/>
  </si>
  <si>
    <t>Ｃ100</t>
    <phoneticPr fontId="1"/>
  </si>
  <si>
    <t>Ｃ110</t>
    <phoneticPr fontId="1"/>
  </si>
  <si>
    <t>営業利益</t>
    <rPh sb="0" eb="4">
      <t>エイギョウリエキ</t>
    </rPh>
    <phoneticPr fontId="1"/>
  </si>
  <si>
    <t>Ｃ11A</t>
    <phoneticPr fontId="1"/>
  </si>
  <si>
    <t>限界利益</t>
    <rPh sb="0" eb="2">
      <t>ゲンカイ</t>
    </rPh>
    <rPh sb="2" eb="4">
      <t>リエキ</t>
    </rPh>
    <phoneticPr fontId="1"/>
  </si>
  <si>
    <t>Ｃ11a</t>
    <phoneticPr fontId="1"/>
  </si>
  <si>
    <t>ＰＬ計算マスタ構造</t>
    <rPh sb="2" eb="4">
      <t>ケイサン</t>
    </rPh>
    <rPh sb="7" eb="9">
      <t>コウゾウ</t>
    </rPh>
    <phoneticPr fontId="1"/>
  </si>
  <si>
    <t>メニュー【入力画面】</t>
    <rPh sb="5" eb="7">
      <t>ニュウリョク</t>
    </rPh>
    <rPh sb="7" eb="9">
      <t>ガメン</t>
    </rPh>
    <phoneticPr fontId="1"/>
  </si>
  <si>
    <t>メニュー【出力画面】</t>
    <rPh sb="5" eb="7">
      <t>シュツリョク</t>
    </rPh>
    <rPh sb="7" eb="9">
      <t>ガメン</t>
    </rPh>
    <phoneticPr fontId="1"/>
  </si>
  <si>
    <t>仮勘定</t>
    <rPh sb="0" eb="1">
      <t>カリ</t>
    </rPh>
    <rPh sb="1" eb="3">
      <t>カンジョウ</t>
    </rPh>
    <phoneticPr fontId="1"/>
  </si>
  <si>
    <t>部門</t>
    <rPh sb="0" eb="2">
      <t>ブモン</t>
    </rPh>
    <phoneticPr fontId="1"/>
  </si>
  <si>
    <t>「予定売上原価」科目の全社相殺処理するための組織</t>
    <rPh sb="1" eb="3">
      <t>ヨテイ</t>
    </rPh>
    <rPh sb="3" eb="5">
      <t>ウリアゲ</t>
    </rPh>
    <rPh sb="5" eb="7">
      <t>ゲンカ</t>
    </rPh>
    <rPh sb="8" eb="10">
      <t>カモク</t>
    </rPh>
    <rPh sb="11" eb="13">
      <t>ゼンシャ</t>
    </rPh>
    <rPh sb="13" eb="15">
      <t>ソウサイ</t>
    </rPh>
    <rPh sb="15" eb="17">
      <t>ショリ</t>
    </rPh>
    <rPh sb="22" eb="24">
      <t>ソシキ</t>
    </rPh>
    <phoneticPr fontId="1"/>
  </si>
  <si>
    <t>②－⑪＝⑫</t>
    <phoneticPr fontId="1"/>
  </si>
  <si>
    <t>⑪＋⑮＝⑯</t>
    <phoneticPr fontId="1"/>
  </si>
  <si>
    <t>在庫数量</t>
    <rPh sb="0" eb="2">
      <t>ザイコ</t>
    </rPh>
    <rPh sb="2" eb="4">
      <t>スウリョウ</t>
    </rPh>
    <phoneticPr fontId="1"/>
  </si>
  <si>
    <t>在庫数量の増加原因：商品仕入</t>
    <rPh sb="0" eb="2">
      <t>ザイコ</t>
    </rPh>
    <rPh sb="2" eb="4">
      <t>スウリョウ</t>
    </rPh>
    <rPh sb="3" eb="4">
      <t>リョウ</t>
    </rPh>
    <rPh sb="5" eb="7">
      <t>ゾウカ</t>
    </rPh>
    <rPh sb="7" eb="9">
      <t>ゲンイン</t>
    </rPh>
    <rPh sb="10" eb="12">
      <t>ショウヒン</t>
    </rPh>
    <rPh sb="12" eb="14">
      <t>シイレ</t>
    </rPh>
    <phoneticPr fontId="1"/>
  </si>
  <si>
    <t>在庫数量の減少原因：商品出荷</t>
    <rPh sb="0" eb="2">
      <t>ザイコ</t>
    </rPh>
    <rPh sb="2" eb="4">
      <t>スウリョウ</t>
    </rPh>
    <rPh sb="3" eb="4">
      <t>リョウ</t>
    </rPh>
    <rPh sb="5" eb="7">
      <t>ゲンショウ</t>
    </rPh>
    <rPh sb="7" eb="9">
      <t>ゲンイン</t>
    </rPh>
    <rPh sb="10" eb="12">
      <t>ショウヒン</t>
    </rPh>
    <rPh sb="12" eb="14">
      <t>シュッカ</t>
    </rPh>
    <phoneticPr fontId="1"/>
  </si>
  <si>
    <t>平均商品仕入単価</t>
    <rPh sb="0" eb="2">
      <t>ヘイキン</t>
    </rPh>
    <rPh sb="2" eb="4">
      <t>ショウヒン</t>
    </rPh>
    <rPh sb="4" eb="6">
      <t>シイレ</t>
    </rPh>
    <rPh sb="6" eb="8">
      <t>タンカ</t>
    </rPh>
    <phoneticPr fontId="1"/>
  </si>
  <si>
    <t>（501 PL 商品仕入高）÷（712 KPI 在庫数量の減少原因：商品出荷）＝（714平均商品仕入単価）</t>
    <rPh sb="8" eb="10">
      <t>ショウヒン</t>
    </rPh>
    <rPh sb="10" eb="12">
      <t>シイレ</t>
    </rPh>
    <rPh sb="12" eb="13">
      <t>ダカ</t>
    </rPh>
    <rPh sb="24" eb="26">
      <t>ザイコ</t>
    </rPh>
    <rPh sb="26" eb="28">
      <t>スウリョウ</t>
    </rPh>
    <rPh sb="29" eb="33">
      <t>ゲンショウゲンイン</t>
    </rPh>
    <rPh sb="34" eb="36">
      <t>ショウヒン</t>
    </rPh>
    <rPh sb="36" eb="38">
      <t>シュッカ</t>
    </rPh>
    <rPh sb="44" eb="46">
      <t>ヘイキン</t>
    </rPh>
    <rPh sb="46" eb="48">
      <t>ショウヒン</t>
    </rPh>
    <rPh sb="48" eb="50">
      <t>シイレ</t>
    </rPh>
    <rPh sb="50" eb="52">
      <t>タンカ</t>
    </rPh>
    <phoneticPr fontId="1"/>
  </si>
  <si>
    <t>営業部(出力)_予算仕訳</t>
    <rPh sb="0" eb="3">
      <t>エイギョウブ</t>
    </rPh>
    <rPh sb="4" eb="5">
      <t>デ</t>
    </rPh>
    <rPh sb="5" eb="6">
      <t>リョク</t>
    </rPh>
    <rPh sb="8" eb="10">
      <t>ヨサン</t>
    </rPh>
    <rPh sb="10" eb="12">
      <t>シワケ</t>
    </rPh>
    <phoneticPr fontId="1"/>
  </si>
  <si>
    <t>営業部(出力)_部門別予算元帳</t>
    <rPh sb="0" eb="3">
      <t>エイギョウブ</t>
    </rPh>
    <rPh sb="4" eb="5">
      <t>デ</t>
    </rPh>
    <rPh sb="5" eb="6">
      <t>リョク</t>
    </rPh>
    <rPh sb="8" eb="11">
      <t>ブモンベツ</t>
    </rPh>
    <rPh sb="11" eb="13">
      <t>ヨサン</t>
    </rPh>
    <rPh sb="13" eb="15">
      <t>モトチョウ</t>
    </rPh>
    <phoneticPr fontId="1"/>
  </si>
  <si>
    <t>購買部（出力）_部門別予算元帳</t>
    <rPh sb="0" eb="3">
      <t>コウバイブ</t>
    </rPh>
    <rPh sb="4" eb="6">
      <t>シュツリョク</t>
    </rPh>
    <rPh sb="8" eb="11">
      <t>ブモンベツ</t>
    </rPh>
    <rPh sb="11" eb="15">
      <t>ヨサンモトチョウ</t>
    </rPh>
    <phoneticPr fontId="1"/>
  </si>
  <si>
    <t>購買部（出力）_予算仕訳</t>
    <rPh sb="0" eb="3">
      <t>コウバイブ</t>
    </rPh>
    <rPh sb="4" eb="6">
      <t>シュツリョク</t>
    </rPh>
    <rPh sb="8" eb="12">
      <t>ヨサンシワケ</t>
    </rPh>
    <phoneticPr fontId="1"/>
  </si>
  <si>
    <t>管理部(出力)_予算仕訳</t>
    <rPh sb="0" eb="2">
      <t>カンリ</t>
    </rPh>
    <rPh sb="2" eb="3">
      <t>ブ</t>
    </rPh>
    <rPh sb="4" eb="6">
      <t>シュツリョク</t>
    </rPh>
    <rPh sb="8" eb="12">
      <t>ヨサンシワケ</t>
    </rPh>
    <phoneticPr fontId="1"/>
  </si>
  <si>
    <t>管理部(出力)_部門別予算元帳</t>
    <rPh sb="0" eb="2">
      <t>カンリ</t>
    </rPh>
    <rPh sb="2" eb="3">
      <t>ブ</t>
    </rPh>
    <rPh sb="4" eb="6">
      <t>シュツリョク</t>
    </rPh>
    <rPh sb="8" eb="11">
      <t>ブモンベツ</t>
    </rPh>
    <rPh sb="11" eb="15">
      <t>ヨサンモトチョウ</t>
    </rPh>
    <phoneticPr fontId="1"/>
  </si>
  <si>
    <t>営業部(出力)_部門別月次予算PL</t>
    <rPh sb="0" eb="3">
      <t>エイギョウブ</t>
    </rPh>
    <rPh sb="4" eb="5">
      <t>デ</t>
    </rPh>
    <rPh sb="5" eb="6">
      <t>リョク</t>
    </rPh>
    <rPh sb="8" eb="11">
      <t>ブモンベツ</t>
    </rPh>
    <rPh sb="11" eb="13">
      <t>ゲツジ</t>
    </rPh>
    <rPh sb="13" eb="15">
      <t>ヨサン</t>
    </rPh>
    <phoneticPr fontId="1"/>
  </si>
  <si>
    <t>購買部（出力）_部門別月次予算PL</t>
    <rPh sb="0" eb="3">
      <t>コウバイブ</t>
    </rPh>
    <rPh sb="4" eb="6">
      <t>シュツリョク</t>
    </rPh>
    <rPh sb="8" eb="11">
      <t>ブモンベツ</t>
    </rPh>
    <rPh sb="11" eb="13">
      <t>ゲツジ</t>
    </rPh>
    <rPh sb="13" eb="15">
      <t>ヨサン</t>
    </rPh>
    <phoneticPr fontId="1"/>
  </si>
  <si>
    <t>管理部(出力)_部門別月次予算PL</t>
    <rPh sb="0" eb="2">
      <t>カンリ</t>
    </rPh>
    <rPh sb="2" eb="3">
      <t>ブ</t>
    </rPh>
    <rPh sb="4" eb="6">
      <t>シュツリョク</t>
    </rPh>
    <rPh sb="8" eb="11">
      <t>ブモンベツ</t>
    </rPh>
    <rPh sb="11" eb="13">
      <t>ゲツジ</t>
    </rPh>
    <rPh sb="13" eb="15">
      <t>ヨサン</t>
    </rPh>
    <phoneticPr fontId="1"/>
  </si>
  <si>
    <t>月日</t>
    <rPh sb="0" eb="1">
      <t>ツキ</t>
    </rPh>
    <rPh sb="1" eb="2">
      <t>ニチ</t>
    </rPh>
    <phoneticPr fontId="1"/>
  </si>
  <si>
    <t>科目名</t>
    <rPh sb="0" eb="3">
      <t>カモクメイ</t>
    </rPh>
    <phoneticPr fontId="1"/>
  </si>
  <si>
    <t>NO</t>
    <phoneticPr fontId="1"/>
  </si>
  <si>
    <t>借　　　　　　　方</t>
    <rPh sb="0" eb="1">
      <t>シャク</t>
    </rPh>
    <rPh sb="8" eb="9">
      <t>カタ</t>
    </rPh>
    <phoneticPr fontId="1"/>
  </si>
  <si>
    <t>貸　　　　　　　方</t>
    <rPh sb="0" eb="1">
      <t>カシ</t>
    </rPh>
    <rPh sb="8" eb="9">
      <t>カタ</t>
    </rPh>
    <phoneticPr fontId="1"/>
  </si>
  <si>
    <t>／</t>
    <phoneticPr fontId="1"/>
  </si>
  <si>
    <t>予　　算　　仕　　訳</t>
    <rPh sb="0" eb="1">
      <t>ヨ</t>
    </rPh>
    <rPh sb="3" eb="4">
      <t>サン</t>
    </rPh>
    <rPh sb="6" eb="7">
      <t>シ</t>
    </rPh>
    <rPh sb="9" eb="10">
      <t>ヤク</t>
    </rPh>
    <phoneticPr fontId="1"/>
  </si>
  <si>
    <t>【予算仕訳_会計数値】</t>
    <rPh sb="1" eb="3">
      <t>ヨサン</t>
    </rPh>
    <rPh sb="3" eb="5">
      <t>シワケ</t>
    </rPh>
    <rPh sb="6" eb="10">
      <t>カイケイスウチ</t>
    </rPh>
    <phoneticPr fontId="1"/>
  </si>
  <si>
    <t>【予算仕訳_非会計数値】</t>
    <rPh sb="1" eb="3">
      <t>ヨサン</t>
    </rPh>
    <rPh sb="3" eb="5">
      <t>シワケ</t>
    </rPh>
    <rPh sb="6" eb="7">
      <t>ヒ</t>
    </rPh>
    <rPh sb="7" eb="11">
      <t>カイケイスウチ</t>
    </rPh>
    <phoneticPr fontId="1"/>
  </si>
  <si>
    <t>個      ／</t>
    <rPh sb="0" eb="1">
      <t>コ</t>
    </rPh>
    <phoneticPr fontId="1"/>
  </si>
  <si>
    <t>借　　方</t>
    <rPh sb="0" eb="1">
      <t>シャク</t>
    </rPh>
    <rPh sb="3" eb="4">
      <t>カタ</t>
    </rPh>
    <phoneticPr fontId="1"/>
  </si>
  <si>
    <t>数　　量</t>
    <rPh sb="0" eb="1">
      <t>カズ</t>
    </rPh>
    <rPh sb="3" eb="4">
      <t>リョウ</t>
    </rPh>
    <phoneticPr fontId="1"/>
  </si>
  <si>
    <t>貸　　方</t>
    <rPh sb="0" eb="1">
      <t>カシ</t>
    </rPh>
    <rPh sb="3" eb="4">
      <t>カタ</t>
    </rPh>
    <phoneticPr fontId="1"/>
  </si>
  <si>
    <t>残高</t>
    <rPh sb="0" eb="2">
      <t>ザンダカ</t>
    </rPh>
    <phoneticPr fontId="1"/>
  </si>
  <si>
    <t>数量単位</t>
    <rPh sb="0" eb="2">
      <t>スウリョウ</t>
    </rPh>
    <rPh sb="2" eb="4">
      <t>タンイ</t>
    </rPh>
    <phoneticPr fontId="1"/>
  </si>
  <si>
    <t>摘　　　要</t>
    <rPh sb="0" eb="1">
      <t>テキ</t>
    </rPh>
    <rPh sb="4" eb="5">
      <t>ヨウ</t>
    </rPh>
    <phoneticPr fontId="1"/>
  </si>
  <si>
    <t>科目名</t>
    <rPh sb="0" eb="2">
      <t>カモク</t>
    </rPh>
    <rPh sb="2" eb="3">
      <t>メイ</t>
    </rPh>
    <phoneticPr fontId="1"/>
  </si>
  <si>
    <t>貸借</t>
    <rPh sb="0" eb="2">
      <t>タイシャク</t>
    </rPh>
    <phoneticPr fontId="1"/>
  </si>
  <si>
    <t>科目区分</t>
    <rPh sb="0" eb="2">
      <t>カモク</t>
    </rPh>
    <rPh sb="2" eb="4">
      <t>クブン</t>
    </rPh>
    <phoneticPr fontId="1"/>
  </si>
  <si>
    <t>部門</t>
    <rPh sb="0" eb="2">
      <t>ブモン</t>
    </rPh>
    <phoneticPr fontId="1"/>
  </si>
  <si>
    <t>会計数値</t>
    <rPh sb="0" eb="4">
      <t>カイケイスウチ</t>
    </rPh>
    <phoneticPr fontId="1"/>
  </si>
  <si>
    <t>NO</t>
    <phoneticPr fontId="1"/>
  </si>
  <si>
    <t>前期繰越</t>
    <rPh sb="0" eb="2">
      <t>ゼンキ</t>
    </rPh>
    <rPh sb="2" eb="4">
      <t>クリコシ</t>
    </rPh>
    <phoneticPr fontId="1"/>
  </si>
  <si>
    <t>非会計数値</t>
    <rPh sb="0" eb="1">
      <t>ヒ</t>
    </rPh>
    <rPh sb="1" eb="5">
      <t>カイケイスウチ</t>
    </rPh>
    <phoneticPr fontId="1"/>
  </si>
  <si>
    <t>B②-1_【営業部】入力画面の「②・③行」の「売上高」の予算仕訳登録より、下記自動予算仕訳が自動計上される。</t>
    <rPh sb="6" eb="9">
      <t>エイギョウブ</t>
    </rPh>
    <rPh sb="10" eb="14">
      <t>ニュウリョクガメン</t>
    </rPh>
    <rPh sb="19" eb="20">
      <t>ギョウ</t>
    </rPh>
    <rPh sb="23" eb="26">
      <t>ウリアゲダカ</t>
    </rPh>
    <rPh sb="28" eb="32">
      <t>ヨサンシワケ</t>
    </rPh>
    <rPh sb="32" eb="34">
      <t>トウロク</t>
    </rPh>
    <rPh sb="37" eb="39">
      <t>カキ</t>
    </rPh>
    <rPh sb="39" eb="41">
      <t>ジドウ</t>
    </rPh>
    <rPh sb="41" eb="43">
      <t>ヨサン</t>
    </rPh>
    <rPh sb="43" eb="45">
      <t>シワケ</t>
    </rPh>
    <rPh sb="46" eb="50">
      <t>ジドウケイジョウ</t>
    </rPh>
    <phoneticPr fontId="1"/>
  </si>
  <si>
    <t>限界利益率</t>
    <rPh sb="0" eb="4">
      <t>ゲンカイリエキ</t>
    </rPh>
    <rPh sb="4" eb="5">
      <t>リツ</t>
    </rPh>
    <phoneticPr fontId="1"/>
  </si>
  <si>
    <t>（C11A 限界利益）÷（400 売上高）×100＝（715限界利益率）</t>
    <rPh sb="6" eb="8">
      <t>ゲンカイ</t>
    </rPh>
    <rPh sb="8" eb="10">
      <t>リエキ</t>
    </rPh>
    <rPh sb="17" eb="20">
      <t>ウリアゲダカ</t>
    </rPh>
    <rPh sb="30" eb="34">
      <t>ゲンカイリエキ</t>
    </rPh>
    <rPh sb="34" eb="35">
      <t>リツ</t>
    </rPh>
    <phoneticPr fontId="1"/>
  </si>
  <si>
    <t>Ｃ11B</t>
    <phoneticPr fontId="1"/>
  </si>
  <si>
    <t>（C110 営業利益）÷（400 売上高）×100＝（716営業利益率）</t>
    <rPh sb="6" eb="8">
      <t>エイギョウ</t>
    </rPh>
    <rPh sb="8" eb="10">
      <t>リエキ</t>
    </rPh>
    <rPh sb="17" eb="20">
      <t>ウリアゲダカ</t>
    </rPh>
    <rPh sb="30" eb="32">
      <t>エイギョウ</t>
    </rPh>
    <rPh sb="32" eb="34">
      <t>リエキ</t>
    </rPh>
    <rPh sb="34" eb="35">
      <t>リツ</t>
    </rPh>
    <phoneticPr fontId="1"/>
  </si>
  <si>
    <t>部門別予算仕訳（自動計上）</t>
    <rPh sb="0" eb="3">
      <t>ブモンベツ</t>
    </rPh>
    <rPh sb="3" eb="5">
      <t>ヨサン</t>
    </rPh>
    <rPh sb="5" eb="7">
      <t>シワケ</t>
    </rPh>
    <rPh sb="8" eb="10">
      <t>ジドウ</t>
    </rPh>
    <rPh sb="10" eb="12">
      <t>ケイジョウ</t>
    </rPh>
    <phoneticPr fontId="1"/>
  </si>
  <si>
    <t>部門別予算元帳（自動転記）</t>
    <rPh sb="0" eb="3">
      <t>ブモンベツ</t>
    </rPh>
    <rPh sb="3" eb="5">
      <t>ヨサン</t>
    </rPh>
    <rPh sb="5" eb="7">
      <t>モトチョウ</t>
    </rPh>
    <rPh sb="8" eb="12">
      <t>ジドウテンキ</t>
    </rPh>
    <phoneticPr fontId="1"/>
  </si>
  <si>
    <t>営業部(出力)自動転記</t>
    <rPh sb="0" eb="3">
      <t>エイギョウブ</t>
    </rPh>
    <rPh sb="4" eb="5">
      <t>デ</t>
    </rPh>
    <rPh sb="5" eb="6">
      <t>チカラ</t>
    </rPh>
    <rPh sb="7" eb="9">
      <t>ジドウ</t>
    </rPh>
    <rPh sb="9" eb="11">
      <t>テンキ</t>
    </rPh>
    <phoneticPr fontId="1"/>
  </si>
  <si>
    <t>購買部（出力）自動転記</t>
    <rPh sb="0" eb="3">
      <t>コウバイブ</t>
    </rPh>
    <rPh sb="4" eb="6">
      <t>シュツリョク</t>
    </rPh>
    <rPh sb="7" eb="9">
      <t>ジドウ</t>
    </rPh>
    <rPh sb="9" eb="11">
      <t>テンキ</t>
    </rPh>
    <phoneticPr fontId="1"/>
  </si>
  <si>
    <t>管理部（出力）自動転記</t>
    <rPh sb="0" eb="2">
      <t>カンリ</t>
    </rPh>
    <rPh sb="2" eb="3">
      <t>ブ</t>
    </rPh>
    <rPh sb="4" eb="6">
      <t>シュツリョク</t>
    </rPh>
    <rPh sb="7" eb="9">
      <t>ジドウ</t>
    </rPh>
    <rPh sb="9" eb="11">
      <t>テンキ</t>
    </rPh>
    <phoneticPr fontId="1"/>
  </si>
  <si>
    <t>全社（出力）自動転記</t>
    <rPh sb="0" eb="2">
      <t>ゼンシャ</t>
    </rPh>
    <rPh sb="3" eb="5">
      <t>シュツリョク</t>
    </rPh>
    <rPh sb="6" eb="10">
      <t>ジドウテンキ</t>
    </rPh>
    <phoneticPr fontId="1"/>
  </si>
  <si>
    <t>調整組織（出力）自動転記</t>
    <rPh sb="0" eb="2">
      <t>チョウセイ</t>
    </rPh>
    <rPh sb="2" eb="4">
      <t>ソシキ</t>
    </rPh>
    <rPh sb="5" eb="7">
      <t>シュツリョク</t>
    </rPh>
    <rPh sb="8" eb="10">
      <t>ジドウ</t>
    </rPh>
    <rPh sb="10" eb="12">
      <t>テンキ</t>
    </rPh>
    <phoneticPr fontId="1"/>
  </si>
  <si>
    <t>社内取引を管理するための組織</t>
    <rPh sb="0" eb="2">
      <t>シャナイ</t>
    </rPh>
    <rPh sb="2" eb="4">
      <t>トリヒキ</t>
    </rPh>
    <rPh sb="5" eb="7">
      <t>カンリ</t>
    </rPh>
    <rPh sb="12" eb="14">
      <t>ソシキ</t>
    </rPh>
    <phoneticPr fontId="1"/>
  </si>
  <si>
    <r>
      <t>入力/計算式/</t>
    </r>
    <r>
      <rPr>
        <sz val="11"/>
        <color rgb="FFFF0000"/>
        <rFont val="メイリオ"/>
        <family val="3"/>
        <charset val="128"/>
      </rPr>
      <t>予算仕訳登録</t>
    </r>
    <rPh sb="0" eb="1">
      <t>ニュウ</t>
    </rPh>
    <rPh sb="1" eb="2">
      <t>チカラ</t>
    </rPh>
    <rPh sb="3" eb="6">
      <t>ケイサンシキ</t>
    </rPh>
    <rPh sb="7" eb="11">
      <t>ヨサンシワケ</t>
    </rPh>
    <rPh sb="11" eb="13">
      <t>トウロク</t>
    </rPh>
    <phoneticPr fontId="1"/>
  </si>
  <si>
    <t>　　　　　　入力
商品在庫数量④
　　　/同科目増加理由：仕入④</t>
    <rPh sb="6" eb="8">
      <t>ニュウリョク</t>
    </rPh>
    <rPh sb="9" eb="11">
      <t>ショウヒン</t>
    </rPh>
    <rPh sb="11" eb="13">
      <t>ザイコ</t>
    </rPh>
    <rPh sb="13" eb="15">
      <t>スウリョウ</t>
    </rPh>
    <rPh sb="21" eb="24">
      <t>ドウカモク</t>
    </rPh>
    <rPh sb="24" eb="26">
      <t>ゾウカ</t>
    </rPh>
    <rPh sb="26" eb="28">
      <t>リユウ</t>
    </rPh>
    <rPh sb="29" eb="31">
      <t>シイレ</t>
    </rPh>
    <phoneticPr fontId="1"/>
  </si>
  <si>
    <t>－</t>
    <phoneticPr fontId="1"/>
  </si>
  <si>
    <t>⑤</t>
    <phoneticPr fontId="1"/>
  </si>
  <si>
    <t>　　　　　　②＝⑤
　　　　　　/商品在庫数量⑤
同科目減少理由：出荷⑤</t>
    <rPh sb="17" eb="19">
      <t>ショウヒン</t>
    </rPh>
    <rPh sb="19" eb="21">
      <t>ザイコ</t>
    </rPh>
    <rPh sb="21" eb="23">
      <t>スウリョウ</t>
    </rPh>
    <rPh sb="25" eb="28">
      <t>ドウカモク</t>
    </rPh>
    <rPh sb="28" eb="30">
      <t>ゲンショウ</t>
    </rPh>
    <rPh sb="30" eb="32">
      <t>リユウ</t>
    </rPh>
    <rPh sb="33" eb="35">
      <t>シュッカ</t>
    </rPh>
    <phoneticPr fontId="1"/>
  </si>
  <si>
    <t>－</t>
    <phoneticPr fontId="1"/>
  </si>
  <si>
    <t xml:space="preserve">             ④×⑧＝⑨
ＰL_商品仕入高⑨
                   /BS_仮勘定⑨</t>
    <rPh sb="22" eb="24">
      <t>ショウヒン</t>
    </rPh>
    <rPh sb="24" eb="26">
      <t>シイレ</t>
    </rPh>
    <rPh sb="26" eb="27">
      <t>ダカ</t>
    </rPh>
    <rPh sb="52" eb="55">
      <t>カリカンジョウ</t>
    </rPh>
    <phoneticPr fontId="1"/>
  </si>
  <si>
    <t>⑩</t>
    <phoneticPr fontId="1"/>
  </si>
  <si>
    <t>　　　　⑦×⑧＝⑩
BS_仮勘定⑩
　　/PL_商品たな卸高の増減⑩</t>
    <rPh sb="13" eb="16">
      <t>カリカンジョウ</t>
    </rPh>
    <rPh sb="24" eb="26">
      <t>ショウヒン</t>
    </rPh>
    <rPh sb="28" eb="29">
      <t>オロシ</t>
    </rPh>
    <rPh sb="29" eb="30">
      <t>ダカ</t>
    </rPh>
    <rPh sb="31" eb="33">
      <t>ゾウゲン</t>
    </rPh>
    <phoneticPr fontId="1"/>
  </si>
  <si>
    <t>％</t>
    <phoneticPr fontId="1"/>
  </si>
  <si>
    <t>⑪</t>
    <phoneticPr fontId="1"/>
  </si>
  <si>
    <t>⑨－⑩＝⑪</t>
    <phoneticPr fontId="1"/>
  </si>
  <si>
    <t>⑫</t>
    <phoneticPr fontId="1"/>
  </si>
  <si>
    <t>⑬</t>
    <phoneticPr fontId="1"/>
  </si>
  <si>
    <t>入力
PL人件費⑬/BS仮勘定⑬</t>
    <rPh sb="0" eb="2">
      <t>ニュウリョク</t>
    </rPh>
    <rPh sb="5" eb="8">
      <t>ジンケンヒ</t>
    </rPh>
    <rPh sb="12" eb="15">
      <t>カリカンジョウ</t>
    </rPh>
    <phoneticPr fontId="1"/>
  </si>
  <si>
    <t>入力
PL固定管理費⑭/BS仮勘定⑭</t>
    <rPh sb="0" eb="2">
      <t>ニュウリョク</t>
    </rPh>
    <rPh sb="5" eb="7">
      <t>コテイ</t>
    </rPh>
    <rPh sb="7" eb="9">
      <t>カンリ</t>
    </rPh>
    <rPh sb="9" eb="10">
      <t>ヒ</t>
    </rPh>
    <rPh sb="14" eb="17">
      <t>カリカンジョウ</t>
    </rPh>
    <phoneticPr fontId="1"/>
  </si>
  <si>
    <t>NO</t>
    <phoneticPr fontId="1"/>
  </si>
  <si>
    <t>①</t>
    <phoneticPr fontId="1"/>
  </si>
  <si>
    <t>②</t>
    <phoneticPr fontId="1"/>
  </si>
  <si>
    <t>－</t>
    <phoneticPr fontId="1"/>
  </si>
  <si>
    <t>③</t>
    <phoneticPr fontId="1"/>
  </si>
  <si>
    <t>④</t>
    <phoneticPr fontId="1"/>
  </si>
  <si>
    <t>⑥</t>
    <phoneticPr fontId="1"/>
  </si>
  <si>
    <t>③＋④－⑤＝⑥</t>
    <phoneticPr fontId="1"/>
  </si>
  <si>
    <t>－</t>
    <phoneticPr fontId="1"/>
  </si>
  <si>
    <t>⑦</t>
    <phoneticPr fontId="1"/>
  </si>
  <si>
    <t>⑧</t>
    <phoneticPr fontId="1"/>
  </si>
  <si>
    <t>⑨</t>
    <phoneticPr fontId="1"/>
  </si>
  <si>
    <t>②－⑪＝⑫</t>
    <phoneticPr fontId="1"/>
  </si>
  <si>
    <t>⑮</t>
    <phoneticPr fontId="1"/>
  </si>
  <si>
    <t>⑬＋⑭＝⑮</t>
    <phoneticPr fontId="1"/>
  </si>
  <si>
    <t>⑯</t>
    <phoneticPr fontId="1"/>
  </si>
  <si>
    <t>⑪＋⑮＝⑯</t>
    <phoneticPr fontId="1"/>
  </si>
  <si>
    <t>②予算会計システム（その４【購買部】：入力画面→予算仕訳→予算元帳→予算PL）</t>
    <rPh sb="1" eb="5">
      <t>ヨサンカイケイ</t>
    </rPh>
    <rPh sb="14" eb="16">
      <t>コウバイ</t>
    </rPh>
    <rPh sb="16" eb="17">
      <t>ブ</t>
    </rPh>
    <rPh sb="19" eb="21">
      <t>ニュウリョク</t>
    </rPh>
    <rPh sb="21" eb="23">
      <t>ガメン</t>
    </rPh>
    <rPh sb="24" eb="28">
      <t>ヨサンシワケ</t>
    </rPh>
    <rPh sb="29" eb="33">
      <t>ヨサンモトチョウ</t>
    </rPh>
    <rPh sb="34" eb="36">
      <t>ヨサン</t>
    </rPh>
    <phoneticPr fontId="1"/>
  </si>
  <si>
    <t>第4-５問</t>
    <rPh sb="0" eb="1">
      <t>ダイ</t>
    </rPh>
    <rPh sb="4" eb="5">
      <t>モン</t>
    </rPh>
    <phoneticPr fontId="1"/>
  </si>
  <si>
    <t>部門別月次予算PL（その４-５）</t>
    <rPh sb="0" eb="3">
      <t>ブモンベツ</t>
    </rPh>
    <rPh sb="3" eb="5">
      <t>ゲツジ</t>
    </rPh>
    <rPh sb="5" eb="7">
      <t>ヨサン</t>
    </rPh>
    <phoneticPr fontId="1"/>
  </si>
  <si>
    <t>⑥－③＝⑦</t>
    <phoneticPr fontId="1"/>
  </si>
  <si>
    <t>1A’</t>
    <phoneticPr fontId="1"/>
  </si>
  <si>
    <t>1B’</t>
    <phoneticPr fontId="1"/>
  </si>
  <si>
    <t>1C’</t>
    <phoneticPr fontId="1"/>
  </si>
  <si>
    <t>2A’</t>
    <phoneticPr fontId="1"/>
  </si>
  <si>
    <t>2B’</t>
    <phoneticPr fontId="1"/>
  </si>
  <si>
    <t>2C’</t>
    <phoneticPr fontId="1"/>
  </si>
  <si>
    <t>3A’</t>
    <phoneticPr fontId="1"/>
  </si>
  <si>
    <t>3B’</t>
    <phoneticPr fontId="1"/>
  </si>
  <si>
    <t>3C’</t>
    <phoneticPr fontId="1"/>
  </si>
  <si>
    <t>4A’</t>
    <phoneticPr fontId="1"/>
  </si>
  <si>
    <t>4B’</t>
    <phoneticPr fontId="1"/>
  </si>
  <si>
    <t>4C’</t>
    <phoneticPr fontId="1"/>
  </si>
  <si>
    <t>5A’</t>
    <phoneticPr fontId="1"/>
  </si>
  <si>
    <t>5B’</t>
    <phoneticPr fontId="1"/>
  </si>
  <si>
    <t>5C’</t>
    <phoneticPr fontId="1"/>
  </si>
  <si>
    <t>6A’</t>
    <phoneticPr fontId="1"/>
  </si>
  <si>
    <t>6B’</t>
    <phoneticPr fontId="1"/>
  </si>
  <si>
    <t>6C’</t>
    <phoneticPr fontId="1"/>
  </si>
  <si>
    <t>7A’</t>
    <phoneticPr fontId="1"/>
  </si>
  <si>
    <t>7B’</t>
    <phoneticPr fontId="1"/>
  </si>
  <si>
    <t>7C’</t>
    <phoneticPr fontId="1"/>
  </si>
  <si>
    <t>8A’</t>
    <phoneticPr fontId="1"/>
  </si>
  <si>
    <t>8B’</t>
    <phoneticPr fontId="1"/>
  </si>
  <si>
    <t>8C’</t>
    <phoneticPr fontId="1"/>
  </si>
  <si>
    <t>9A’</t>
    <phoneticPr fontId="1"/>
  </si>
  <si>
    <t>9B’</t>
    <phoneticPr fontId="1"/>
  </si>
  <si>
    <t>9C’</t>
    <phoneticPr fontId="1"/>
  </si>
  <si>
    <t>10A’</t>
    <phoneticPr fontId="1"/>
  </si>
  <si>
    <t>10B’</t>
    <phoneticPr fontId="1"/>
  </si>
  <si>
    <t>10C’</t>
    <phoneticPr fontId="1"/>
  </si>
  <si>
    <t>11A’</t>
    <phoneticPr fontId="1"/>
  </si>
  <si>
    <t>11B’</t>
    <phoneticPr fontId="1"/>
  </si>
  <si>
    <t>11C’</t>
    <phoneticPr fontId="1"/>
  </si>
  <si>
    <t>12A’</t>
    <phoneticPr fontId="1"/>
  </si>
  <si>
    <t>12B’</t>
    <phoneticPr fontId="1"/>
  </si>
  <si>
    <t>12C’</t>
    <phoneticPr fontId="1"/>
  </si>
  <si>
    <t>【購買部】予算元帳</t>
    <rPh sb="1" eb="3">
      <t>コウバイ</t>
    </rPh>
    <rPh sb="3" eb="4">
      <t>ブ</t>
    </rPh>
    <rPh sb="5" eb="7">
      <t>ヨサン</t>
    </rPh>
    <rPh sb="7" eb="9">
      <t>モトチョウ</t>
    </rPh>
    <phoneticPr fontId="1"/>
  </si>
  <si>
    <t>月次仕入数量</t>
    <rPh sb="0" eb="1">
      <t>ツキ</t>
    </rPh>
    <rPh sb="1" eb="2">
      <t>ツギ</t>
    </rPh>
    <rPh sb="2" eb="4">
      <t>シイレ</t>
    </rPh>
    <rPh sb="4" eb="6">
      <t>スウリョウ</t>
    </rPh>
    <phoneticPr fontId="1"/>
  </si>
  <si>
    <t>【出力画面】＜購買部＞月次部門別損益計画…【2’】(部門別予算元帳より自動転記)</t>
    <rPh sb="1" eb="2">
      <t>デ</t>
    </rPh>
    <rPh sb="2" eb="3">
      <t>リョク</t>
    </rPh>
    <rPh sb="3" eb="5">
      <t>ガメン</t>
    </rPh>
    <rPh sb="7" eb="9">
      <t>コウバイ</t>
    </rPh>
    <rPh sb="9" eb="10">
      <t>ブ</t>
    </rPh>
    <rPh sb="11" eb="13">
      <t>ゲツジ</t>
    </rPh>
    <rPh sb="13" eb="16">
      <t>ブモンベツ</t>
    </rPh>
    <rPh sb="16" eb="18">
      <t>ソンエキ</t>
    </rPh>
    <rPh sb="18" eb="20">
      <t>ケイカク</t>
    </rPh>
    <rPh sb="26" eb="29">
      <t>ブモンベツ</t>
    </rPh>
    <rPh sb="29" eb="33">
      <t>ヨサンモトチョウ</t>
    </rPh>
    <rPh sb="35" eb="37">
      <t>ジドウ</t>
    </rPh>
    <rPh sb="37" eb="39">
      <t>テンキ</t>
    </rPh>
    <phoneticPr fontId="1"/>
  </si>
  <si>
    <t>部門別予算元帳
自動転記</t>
    <rPh sb="0" eb="3">
      <t>ブモンベツ</t>
    </rPh>
    <rPh sb="3" eb="5">
      <t>ヨサン</t>
    </rPh>
    <rPh sb="5" eb="7">
      <t>モトチョウ</t>
    </rPh>
    <rPh sb="8" eb="10">
      <t>ジドウ</t>
    </rPh>
    <rPh sb="10" eb="12">
      <t>テンキ</t>
    </rPh>
    <phoneticPr fontId="1"/>
  </si>
  <si>
    <t>作成プロセス</t>
    <rPh sb="0" eb="2">
      <t>サクセイ</t>
    </rPh>
    <phoneticPr fontId="1"/>
  </si>
  <si>
    <t>科目マスタ
集計科目による集計</t>
    <rPh sb="0" eb="2">
      <t>カモク</t>
    </rPh>
    <rPh sb="6" eb="8">
      <t>シュウケイ</t>
    </rPh>
    <rPh sb="8" eb="10">
      <t>カモク</t>
    </rPh>
    <rPh sb="13" eb="15">
      <t>シュウケイ</t>
    </rPh>
    <phoneticPr fontId="1"/>
  </si>
  <si>
    <t>⑤</t>
    <phoneticPr fontId="1"/>
  </si>
  <si>
    <t>⑥</t>
    <phoneticPr fontId="1"/>
  </si>
  <si>
    <t>⑦</t>
    <phoneticPr fontId="1"/>
  </si>
  <si>
    <t>非会計数値
月末在庫数量</t>
    <rPh sb="0" eb="5">
      <t>ヒカイケイスウチ</t>
    </rPh>
    <rPh sb="6" eb="8">
      <t>ゲツマツ</t>
    </rPh>
    <rPh sb="8" eb="10">
      <t>ザイコ</t>
    </rPh>
    <rPh sb="10" eb="12">
      <t>スウリョウ</t>
    </rPh>
    <phoneticPr fontId="1"/>
  </si>
  <si>
    <r>
      <t xml:space="preserve">【ポイント】
</t>
    </r>
    <r>
      <rPr>
        <b/>
        <sz val="14"/>
        <color rgb="FFFF0000"/>
        <rFont val="メイリオ"/>
        <family val="3"/>
        <charset val="128"/>
      </rPr>
      <t>　購買部の入力画面に登録された予算仕訳に基づいて、１年間の予算仕訳が自動計上され、購買部の科目別予算元帳に自動転記され、月次予算FS（PL）へ自動転記される。
　集計科目及び計算科目で計算値が自動表示される。　</t>
    </r>
    <rPh sb="8" eb="11">
      <t>コウバイブ</t>
    </rPh>
    <rPh sb="12" eb="14">
      <t>ニュウリョク</t>
    </rPh>
    <rPh sb="14" eb="16">
      <t>ガメン</t>
    </rPh>
    <rPh sb="17" eb="19">
      <t>トウロク</t>
    </rPh>
    <rPh sb="22" eb="24">
      <t>ヨサン</t>
    </rPh>
    <rPh sb="24" eb="26">
      <t>シワケ</t>
    </rPh>
    <rPh sb="27" eb="28">
      <t>モト</t>
    </rPh>
    <rPh sb="33" eb="35">
      <t>ネンカン</t>
    </rPh>
    <rPh sb="36" eb="38">
      <t>ヨサン</t>
    </rPh>
    <rPh sb="38" eb="40">
      <t>シワケ</t>
    </rPh>
    <rPh sb="41" eb="43">
      <t>ジドウ</t>
    </rPh>
    <rPh sb="43" eb="45">
      <t>ケイジョウ</t>
    </rPh>
    <rPh sb="48" eb="51">
      <t>コウバイブ</t>
    </rPh>
    <rPh sb="52" eb="54">
      <t>カモク</t>
    </rPh>
    <rPh sb="54" eb="55">
      <t>ベツ</t>
    </rPh>
    <rPh sb="55" eb="57">
      <t>ヨサン</t>
    </rPh>
    <rPh sb="57" eb="59">
      <t>モトチョウ</t>
    </rPh>
    <rPh sb="60" eb="62">
      <t>ジドウ</t>
    </rPh>
    <rPh sb="62" eb="64">
      <t>テンキ</t>
    </rPh>
    <rPh sb="67" eb="69">
      <t>ゲツジ</t>
    </rPh>
    <rPh sb="69" eb="71">
      <t>ヨサン</t>
    </rPh>
    <rPh sb="78" eb="82">
      <t>ジドウテンキ</t>
    </rPh>
    <rPh sb="88" eb="90">
      <t>シュウケイ</t>
    </rPh>
    <rPh sb="90" eb="92">
      <t>カモク</t>
    </rPh>
    <rPh sb="92" eb="93">
      <t>オヨ</t>
    </rPh>
    <rPh sb="94" eb="96">
      <t>ケイサン</t>
    </rPh>
    <rPh sb="96" eb="98">
      <t>カモク</t>
    </rPh>
    <rPh sb="99" eb="102">
      <t>ケイサンチ</t>
    </rPh>
    <rPh sb="103" eb="105">
      <t>ジドウ</t>
    </rPh>
    <rPh sb="105" eb="107">
      <t>ヒョウジ</t>
    </rPh>
    <phoneticPr fontId="1"/>
  </si>
  <si>
    <r>
      <t>【ポイント】
　</t>
    </r>
    <r>
      <rPr>
        <b/>
        <sz val="14"/>
        <color rgb="FFFF0000"/>
        <rFont val="メイリオ"/>
        <family val="3"/>
        <charset val="128"/>
      </rPr>
      <t>購買部の入力画面に登録された予算仕訳に基づいて、１年間の予算仕訳が自動計上され、営業部の科目別予算元帳に自動転記される。</t>
    </r>
    <rPh sb="8" eb="11">
      <t>コウバイブ</t>
    </rPh>
    <rPh sb="12" eb="14">
      <t>ニュウリョク</t>
    </rPh>
    <rPh sb="14" eb="16">
      <t>ガメン</t>
    </rPh>
    <rPh sb="17" eb="19">
      <t>トウロク</t>
    </rPh>
    <rPh sb="22" eb="24">
      <t>ヨサン</t>
    </rPh>
    <rPh sb="24" eb="26">
      <t>シワケ</t>
    </rPh>
    <rPh sb="27" eb="28">
      <t>モト</t>
    </rPh>
    <rPh sb="33" eb="35">
      <t>ネンカン</t>
    </rPh>
    <rPh sb="36" eb="38">
      <t>ヨサン</t>
    </rPh>
    <rPh sb="38" eb="40">
      <t>シワケ</t>
    </rPh>
    <rPh sb="41" eb="43">
      <t>ジドウ</t>
    </rPh>
    <rPh sb="43" eb="45">
      <t>ケイジョウ</t>
    </rPh>
    <rPh sb="48" eb="50">
      <t>エイギョウ</t>
    </rPh>
    <rPh sb="50" eb="51">
      <t>ブ</t>
    </rPh>
    <rPh sb="52" eb="54">
      <t>カモク</t>
    </rPh>
    <rPh sb="54" eb="55">
      <t>ベツ</t>
    </rPh>
    <rPh sb="55" eb="57">
      <t>ヨサン</t>
    </rPh>
    <rPh sb="57" eb="59">
      <t>モトチョウ</t>
    </rPh>
    <rPh sb="60" eb="62">
      <t>ジドウ</t>
    </rPh>
    <rPh sb="62" eb="64">
      <t>テンキ</t>
    </rPh>
    <phoneticPr fontId="1"/>
  </si>
  <si>
    <r>
      <t xml:space="preserve">【ポイント】
</t>
    </r>
    <r>
      <rPr>
        <b/>
        <sz val="14"/>
        <color rgb="FFFF0000"/>
        <rFont val="メイリオ"/>
        <family val="3"/>
        <charset val="128"/>
      </rPr>
      <t>購買部の入力画面に登録された予算仕訳に基づいて、１年間の予算仕訳が自動計上される。非会計数値の予算仕訳も同様に自動計上される。</t>
    </r>
    <rPh sb="7" eb="10">
      <t>コウバイブ</t>
    </rPh>
    <rPh sb="11" eb="15">
      <t>ニュウリョクガメン</t>
    </rPh>
    <rPh sb="16" eb="18">
      <t>トウロク</t>
    </rPh>
    <rPh sb="21" eb="23">
      <t>ヨサン</t>
    </rPh>
    <rPh sb="23" eb="25">
      <t>シワケ</t>
    </rPh>
    <rPh sb="26" eb="27">
      <t>モト</t>
    </rPh>
    <rPh sb="32" eb="34">
      <t>ネンカン</t>
    </rPh>
    <rPh sb="35" eb="37">
      <t>ヨサン</t>
    </rPh>
    <rPh sb="37" eb="39">
      <t>シワケ</t>
    </rPh>
    <rPh sb="40" eb="44">
      <t>ジドウケイジョウ</t>
    </rPh>
    <rPh sb="48" eb="53">
      <t>ヒカイケイスウチ</t>
    </rPh>
    <rPh sb="54" eb="58">
      <t>ヨサンシワケ</t>
    </rPh>
    <rPh sb="59" eb="61">
      <t>ドウヨウ</t>
    </rPh>
    <rPh sb="62" eb="66">
      <t>ジドウケイジョウ</t>
    </rPh>
    <phoneticPr fontId="1"/>
  </si>
  <si>
    <t>問題</t>
    <rPh sb="0" eb="2">
      <t>モンダイ</t>
    </rPh>
    <phoneticPr fontId="1"/>
  </si>
  <si>
    <t>千円</t>
    <phoneticPr fontId="1"/>
  </si>
  <si>
    <t>千円／</t>
    <phoneticPr fontId="1"/>
  </si>
  <si>
    <t>4月固定販売費計上</t>
    <rPh sb="1" eb="2">
      <t>ツキ</t>
    </rPh>
    <rPh sb="7" eb="9">
      <t>ケイジョウ</t>
    </rPh>
    <phoneticPr fontId="1"/>
  </si>
  <si>
    <t>５月固定販売費計上</t>
    <rPh sb="1" eb="2">
      <t>ツキ</t>
    </rPh>
    <rPh sb="7" eb="9">
      <t>ケイジョウ</t>
    </rPh>
    <phoneticPr fontId="1"/>
  </si>
  <si>
    <t>6月固定販売費計上</t>
    <rPh sb="1" eb="2">
      <t>ツキ</t>
    </rPh>
    <rPh sb="7" eb="9">
      <t>ケイジョウ</t>
    </rPh>
    <phoneticPr fontId="1"/>
  </si>
  <si>
    <t>7月固定販売費計上</t>
    <rPh sb="1" eb="2">
      <t>ツキ</t>
    </rPh>
    <rPh sb="7" eb="9">
      <t>ケイジョウ</t>
    </rPh>
    <phoneticPr fontId="1"/>
  </si>
  <si>
    <t>8月固定販売費計上</t>
    <rPh sb="1" eb="2">
      <t>ツキ</t>
    </rPh>
    <rPh sb="7" eb="9">
      <t>ケイジョウ</t>
    </rPh>
    <phoneticPr fontId="1"/>
  </si>
  <si>
    <t>9月固定販売費計上</t>
    <rPh sb="1" eb="2">
      <t>ツキ</t>
    </rPh>
    <rPh sb="7" eb="9">
      <t>ケイジョウ</t>
    </rPh>
    <phoneticPr fontId="1"/>
  </si>
  <si>
    <t>10月固定販売費計上</t>
    <rPh sb="2" eb="3">
      <t>ツキ</t>
    </rPh>
    <rPh sb="8" eb="10">
      <t>ケイジョウ</t>
    </rPh>
    <phoneticPr fontId="1"/>
  </si>
  <si>
    <t>11月固定販売費計上</t>
    <rPh sb="2" eb="3">
      <t>ツキ</t>
    </rPh>
    <rPh sb="8" eb="10">
      <t>ケイジョウ</t>
    </rPh>
    <phoneticPr fontId="1"/>
  </si>
  <si>
    <t>12月固定販売費計上</t>
    <rPh sb="2" eb="3">
      <t>ツキ</t>
    </rPh>
    <rPh sb="8" eb="10">
      <t>ケイジョウ</t>
    </rPh>
    <phoneticPr fontId="1"/>
  </si>
  <si>
    <t>翌１月固定販売費計上</t>
    <rPh sb="0" eb="1">
      <t>ヨク</t>
    </rPh>
    <rPh sb="2" eb="3">
      <t>ツキ</t>
    </rPh>
    <rPh sb="8" eb="10">
      <t>ケイジョウ</t>
    </rPh>
    <phoneticPr fontId="1"/>
  </si>
  <si>
    <t>翌２月固定販売費計上</t>
    <rPh sb="0" eb="1">
      <t>ヨク</t>
    </rPh>
    <rPh sb="2" eb="3">
      <t>ツキ</t>
    </rPh>
    <rPh sb="8" eb="10">
      <t>ケイジョウ</t>
    </rPh>
    <phoneticPr fontId="1"/>
  </si>
  <si>
    <t>翌３月固定販売費計上</t>
    <rPh sb="0" eb="1">
      <t>ヨク</t>
    </rPh>
    <rPh sb="2" eb="3">
      <t>ツキ</t>
    </rPh>
    <rPh sb="8" eb="10">
      <t>ケイジョウ</t>
    </rPh>
    <phoneticPr fontId="1"/>
  </si>
  <si>
    <t>4月人件費計上</t>
    <rPh sb="1" eb="2">
      <t>ツキ</t>
    </rPh>
    <rPh sb="5" eb="7">
      <t>ケイジョウ</t>
    </rPh>
    <phoneticPr fontId="1"/>
  </si>
  <si>
    <t>５月人件費計上</t>
    <rPh sb="1" eb="2">
      <t>ツキ</t>
    </rPh>
    <rPh sb="5" eb="7">
      <t>ケイジョウ</t>
    </rPh>
    <phoneticPr fontId="1"/>
  </si>
  <si>
    <t>6月人件費計上</t>
    <rPh sb="1" eb="2">
      <t>ツキ</t>
    </rPh>
    <rPh sb="5" eb="7">
      <t>ケイジョウ</t>
    </rPh>
    <phoneticPr fontId="1"/>
  </si>
  <si>
    <t>7月人件費計上</t>
    <rPh sb="1" eb="2">
      <t>ツキ</t>
    </rPh>
    <rPh sb="5" eb="7">
      <t>ケイジョウ</t>
    </rPh>
    <phoneticPr fontId="1"/>
  </si>
  <si>
    <t>8月人件費計上</t>
    <rPh sb="1" eb="2">
      <t>ツキ</t>
    </rPh>
    <rPh sb="5" eb="7">
      <t>ケイジョウ</t>
    </rPh>
    <phoneticPr fontId="1"/>
  </si>
  <si>
    <t>9月人件費計上</t>
    <rPh sb="1" eb="2">
      <t>ツキ</t>
    </rPh>
    <rPh sb="5" eb="7">
      <t>ケイジョウ</t>
    </rPh>
    <phoneticPr fontId="1"/>
  </si>
  <si>
    <t>10月人件費計上</t>
    <rPh sb="2" eb="3">
      <t>ツキ</t>
    </rPh>
    <rPh sb="6" eb="8">
      <t>ケイジョウ</t>
    </rPh>
    <phoneticPr fontId="1"/>
  </si>
  <si>
    <t>11月人件費計上</t>
    <rPh sb="2" eb="3">
      <t>ツキ</t>
    </rPh>
    <rPh sb="6" eb="8">
      <t>ケイジョウ</t>
    </rPh>
    <phoneticPr fontId="1"/>
  </si>
  <si>
    <t>12月人件費計上</t>
    <rPh sb="2" eb="3">
      <t>ツキ</t>
    </rPh>
    <rPh sb="6" eb="8">
      <t>ケイジョウ</t>
    </rPh>
    <phoneticPr fontId="1"/>
  </si>
  <si>
    <t>翌１月人件費計上</t>
    <rPh sb="0" eb="1">
      <t>ヨク</t>
    </rPh>
    <rPh sb="2" eb="3">
      <t>ツキ</t>
    </rPh>
    <rPh sb="6" eb="8">
      <t>ケイジョウ</t>
    </rPh>
    <phoneticPr fontId="1"/>
  </si>
  <si>
    <t>翌２月人件費計上</t>
    <rPh sb="0" eb="1">
      <t>ヨク</t>
    </rPh>
    <rPh sb="2" eb="3">
      <t>ツキ</t>
    </rPh>
    <rPh sb="6" eb="8">
      <t>ケイジョウ</t>
    </rPh>
    <phoneticPr fontId="1"/>
  </si>
  <si>
    <t>翌３月人件費計上</t>
    <rPh sb="0" eb="1">
      <t>ヨク</t>
    </rPh>
    <rPh sb="2" eb="3">
      <t>ツキ</t>
    </rPh>
    <rPh sb="6" eb="8">
      <t>ケイジョウ</t>
    </rPh>
    <phoneticPr fontId="1"/>
  </si>
  <si>
    <t>4月在庫数量計上</t>
    <rPh sb="1" eb="2">
      <t>ツキ</t>
    </rPh>
    <rPh sb="6" eb="8">
      <t>ケイジョウ</t>
    </rPh>
    <phoneticPr fontId="1"/>
  </si>
  <si>
    <t>5月在庫数量計上</t>
    <rPh sb="1" eb="2">
      <t>ツキ</t>
    </rPh>
    <rPh sb="6" eb="8">
      <t>ケイジョウ</t>
    </rPh>
    <phoneticPr fontId="1"/>
  </si>
  <si>
    <t>6月在庫数量計上</t>
    <rPh sb="1" eb="2">
      <t>ツキ</t>
    </rPh>
    <rPh sb="6" eb="8">
      <t>ケイジョウ</t>
    </rPh>
    <phoneticPr fontId="1"/>
  </si>
  <si>
    <t>7月在庫数量計上</t>
    <rPh sb="1" eb="2">
      <t>ツキ</t>
    </rPh>
    <rPh sb="6" eb="8">
      <t>ケイジョウ</t>
    </rPh>
    <phoneticPr fontId="1"/>
  </si>
  <si>
    <t>8月在庫数量計上</t>
    <rPh sb="1" eb="2">
      <t>ツキ</t>
    </rPh>
    <rPh sb="6" eb="8">
      <t>ケイジョウ</t>
    </rPh>
    <phoneticPr fontId="1"/>
  </si>
  <si>
    <t>9月在庫数量計上</t>
    <rPh sb="1" eb="2">
      <t>ツキ</t>
    </rPh>
    <rPh sb="6" eb="8">
      <t>ケイジョウ</t>
    </rPh>
    <phoneticPr fontId="1"/>
  </si>
  <si>
    <t>10月在庫数量計上</t>
    <rPh sb="2" eb="3">
      <t>ツキ</t>
    </rPh>
    <rPh sb="7" eb="9">
      <t>ケイジョウ</t>
    </rPh>
    <phoneticPr fontId="1"/>
  </si>
  <si>
    <t>1１月在庫数量計上</t>
    <rPh sb="2" eb="3">
      <t>ツキ</t>
    </rPh>
    <rPh sb="7" eb="9">
      <t>ケイジョウ</t>
    </rPh>
    <phoneticPr fontId="1"/>
  </si>
  <si>
    <t>1２月在庫数量計上</t>
    <rPh sb="2" eb="3">
      <t>ツキ</t>
    </rPh>
    <rPh sb="7" eb="9">
      <t>ケイジョウ</t>
    </rPh>
    <phoneticPr fontId="1"/>
  </si>
  <si>
    <t>翌１月在庫数量計上</t>
    <rPh sb="0" eb="1">
      <t>ヨク</t>
    </rPh>
    <rPh sb="2" eb="3">
      <t>ツキ</t>
    </rPh>
    <rPh sb="7" eb="9">
      <t>ケイジョウ</t>
    </rPh>
    <phoneticPr fontId="1"/>
  </si>
  <si>
    <t>翌２月在庫数量計上</t>
    <rPh sb="0" eb="1">
      <t>ヨク</t>
    </rPh>
    <rPh sb="2" eb="3">
      <t>ツキ</t>
    </rPh>
    <rPh sb="7" eb="9">
      <t>ケイジョウ</t>
    </rPh>
    <phoneticPr fontId="1"/>
  </si>
  <si>
    <t>翌３月在庫数量計上</t>
    <rPh sb="0" eb="1">
      <t>ヨク</t>
    </rPh>
    <rPh sb="2" eb="3">
      <t>ツキ</t>
    </rPh>
    <rPh sb="7" eb="9">
      <t>ケイジョウ</t>
    </rPh>
    <phoneticPr fontId="1"/>
  </si>
  <si>
    <t>4月計上</t>
    <rPh sb="1" eb="2">
      <t>ツキ</t>
    </rPh>
    <rPh sb="2" eb="4">
      <t>ケイジョウ</t>
    </rPh>
    <phoneticPr fontId="1"/>
  </si>
  <si>
    <t>５月計上</t>
    <rPh sb="1" eb="2">
      <t>ツキ</t>
    </rPh>
    <rPh sb="2" eb="4">
      <t>ケイジョウ</t>
    </rPh>
    <phoneticPr fontId="1"/>
  </si>
  <si>
    <t>6月計上</t>
    <rPh sb="1" eb="2">
      <t>ツキ</t>
    </rPh>
    <rPh sb="2" eb="4">
      <t>ケイジョウ</t>
    </rPh>
    <phoneticPr fontId="1"/>
  </si>
  <si>
    <t>7月計上</t>
    <rPh sb="1" eb="2">
      <t>ツキ</t>
    </rPh>
    <rPh sb="2" eb="4">
      <t>ケイジョウ</t>
    </rPh>
    <phoneticPr fontId="1"/>
  </si>
  <si>
    <t>8月計上</t>
    <rPh sb="1" eb="2">
      <t>ツキ</t>
    </rPh>
    <rPh sb="2" eb="4">
      <t>ケイジョウ</t>
    </rPh>
    <phoneticPr fontId="1"/>
  </si>
  <si>
    <t>9月計上</t>
    <rPh sb="1" eb="2">
      <t>ツキ</t>
    </rPh>
    <rPh sb="2" eb="4">
      <t>ケイジョウ</t>
    </rPh>
    <phoneticPr fontId="1"/>
  </si>
  <si>
    <t>10月計上</t>
    <rPh sb="2" eb="3">
      <t>ツキ</t>
    </rPh>
    <rPh sb="3" eb="5">
      <t>ケイジョウ</t>
    </rPh>
    <phoneticPr fontId="1"/>
  </si>
  <si>
    <t>11月計上</t>
    <rPh sb="2" eb="3">
      <t>ツキ</t>
    </rPh>
    <rPh sb="3" eb="5">
      <t>ケイジョウ</t>
    </rPh>
    <phoneticPr fontId="1"/>
  </si>
  <si>
    <t>12月計上</t>
    <rPh sb="2" eb="3">
      <t>ツキ</t>
    </rPh>
    <rPh sb="3" eb="5">
      <t>ケイジョウ</t>
    </rPh>
    <phoneticPr fontId="1"/>
  </si>
  <si>
    <t>翌１月計上</t>
    <rPh sb="0" eb="1">
      <t>ヨク</t>
    </rPh>
    <rPh sb="2" eb="3">
      <t>ツキ</t>
    </rPh>
    <rPh sb="3" eb="5">
      <t>ケイジョウ</t>
    </rPh>
    <phoneticPr fontId="1"/>
  </si>
  <si>
    <t>翌２月計上</t>
    <rPh sb="0" eb="1">
      <t>ヨク</t>
    </rPh>
    <rPh sb="2" eb="3">
      <t>ツキ</t>
    </rPh>
    <rPh sb="3" eb="5">
      <t>ケイジョウ</t>
    </rPh>
    <phoneticPr fontId="1"/>
  </si>
  <si>
    <t>翌３月計上</t>
    <rPh sb="0" eb="1">
      <t>ヨク</t>
    </rPh>
    <rPh sb="2" eb="3">
      <t>ツキ</t>
    </rPh>
    <rPh sb="3" eb="5">
      <t>ケイジョウ</t>
    </rPh>
    <phoneticPr fontId="1"/>
  </si>
  <si>
    <t>4月仕入高計上</t>
    <rPh sb="1" eb="2">
      <t>ツキ</t>
    </rPh>
    <rPh sb="5" eb="7">
      <t>ケイジョウ</t>
    </rPh>
    <phoneticPr fontId="1"/>
  </si>
  <si>
    <t>５月仕入高計上</t>
    <rPh sb="1" eb="2">
      <t>ツキ</t>
    </rPh>
    <rPh sb="5" eb="7">
      <t>ケイジョウ</t>
    </rPh>
    <phoneticPr fontId="1"/>
  </si>
  <si>
    <t>6月仕入高計上</t>
    <rPh sb="1" eb="2">
      <t>ツキ</t>
    </rPh>
    <rPh sb="5" eb="7">
      <t>ケイジョウ</t>
    </rPh>
    <phoneticPr fontId="1"/>
  </si>
  <si>
    <t>7月仕入高計上</t>
    <rPh sb="1" eb="2">
      <t>ツキ</t>
    </rPh>
    <rPh sb="5" eb="7">
      <t>ケイジョウ</t>
    </rPh>
    <phoneticPr fontId="1"/>
  </si>
  <si>
    <t>8月仕入高計上</t>
    <rPh sb="1" eb="2">
      <t>ツキ</t>
    </rPh>
    <rPh sb="5" eb="7">
      <t>ケイジョウ</t>
    </rPh>
    <phoneticPr fontId="1"/>
  </si>
  <si>
    <t>9月仕入高計上</t>
    <rPh sb="1" eb="2">
      <t>ツキ</t>
    </rPh>
    <rPh sb="5" eb="7">
      <t>ケイジョウ</t>
    </rPh>
    <phoneticPr fontId="1"/>
  </si>
  <si>
    <t>10月仕入高計上</t>
    <rPh sb="2" eb="3">
      <t>ツキ</t>
    </rPh>
    <rPh sb="6" eb="8">
      <t>ケイジョウ</t>
    </rPh>
    <phoneticPr fontId="1"/>
  </si>
  <si>
    <t>11月仕入高計上</t>
    <rPh sb="2" eb="3">
      <t>ツキ</t>
    </rPh>
    <rPh sb="6" eb="8">
      <t>ケイジョウ</t>
    </rPh>
    <phoneticPr fontId="1"/>
  </si>
  <si>
    <t>12月仕入高計上</t>
    <rPh sb="2" eb="3">
      <t>ツキ</t>
    </rPh>
    <rPh sb="6" eb="8">
      <t>ケイジョウ</t>
    </rPh>
    <phoneticPr fontId="1"/>
  </si>
  <si>
    <t>翌１月仕入高計上</t>
    <rPh sb="0" eb="1">
      <t>ヨク</t>
    </rPh>
    <rPh sb="2" eb="3">
      <t>ツキ</t>
    </rPh>
    <rPh sb="6" eb="8">
      <t>ケイジョウ</t>
    </rPh>
    <phoneticPr fontId="1"/>
  </si>
  <si>
    <t>翌２月仕入高計上</t>
    <rPh sb="0" eb="1">
      <t>ヨク</t>
    </rPh>
    <rPh sb="2" eb="3">
      <t>ツキ</t>
    </rPh>
    <rPh sb="6" eb="8">
      <t>ケイジョウ</t>
    </rPh>
    <phoneticPr fontId="1"/>
  </si>
  <si>
    <t>翌３月仕入高計上</t>
    <rPh sb="0" eb="1">
      <t>ヨク</t>
    </rPh>
    <rPh sb="2" eb="3">
      <t>ツキ</t>
    </rPh>
    <rPh sb="6" eb="8">
      <t>ケイジョウ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</si>
</sst>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quot;No.&quot;#"/>
    <numFmt numFmtId="178" formatCode="&quot;第&quot;#&quot;回&quot;"/>
    <numFmt numFmtId="179" formatCode="#,##0.0;&quot;△ &quot;#,##0.0"/>
    <numFmt numFmtId="180" formatCode="0_);[Red]\(0\)"/>
  </numFmts>
  <fonts count="33"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8"/>
      <color theme="1"/>
      <name val="游ゴシック"/>
      <family val="3"/>
      <charset val="128"/>
      <scheme val="minor"/>
    </font>
    <font>
      <b/>
      <sz val="16"/>
      <color rgb="FFFF0000"/>
      <name val="游ゴシック"/>
      <family val="3"/>
      <charset val="128"/>
      <scheme val="minor"/>
    </font>
    <font>
      <sz val="18"/>
      <color theme="1"/>
      <name val="游ゴシック"/>
      <family val="2"/>
      <charset val="128"/>
      <scheme val="minor"/>
    </font>
    <font>
      <b/>
      <sz val="18"/>
      <color rgb="FFFF0000"/>
      <name val="游ゴシック"/>
      <family val="3"/>
      <charset val="128"/>
      <scheme val="minor"/>
    </font>
    <font>
      <b/>
      <sz val="16"/>
      <color theme="0"/>
      <name val="游ゴシック"/>
      <family val="3"/>
      <charset val="128"/>
      <scheme val="minor"/>
    </font>
    <font>
      <b/>
      <sz val="18"/>
      <name val="メイリオ"/>
      <family val="3"/>
      <charset val="128"/>
    </font>
    <font>
      <b/>
      <sz val="12"/>
      <color theme="1"/>
      <name val="メイリオ"/>
      <family val="3"/>
      <charset val="128"/>
    </font>
    <font>
      <sz val="11"/>
      <color rgb="FFFF0000"/>
      <name val="メイリオ"/>
      <family val="3"/>
      <charset val="128"/>
    </font>
    <font>
      <sz val="14"/>
      <color rgb="FFFF0000"/>
      <name val="メイリオ"/>
      <family val="3"/>
      <charset val="128"/>
    </font>
    <font>
      <b/>
      <sz val="14"/>
      <color rgb="FF0000FF"/>
      <name val="メイリオ"/>
      <family val="3"/>
      <charset val="128"/>
    </font>
    <font>
      <sz val="14"/>
      <color rgb="FF0000FF"/>
      <name val="メイリオ"/>
      <family val="3"/>
      <charset val="128"/>
    </font>
  </fonts>
  <fills count="13">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rgb="FF002060"/>
        <bgColor indexed="64"/>
      </patternFill>
    </fill>
    <fill>
      <patternFill patternType="solid">
        <fgColor theme="0" tint="-4.9989318521683403E-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336">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9" fontId="8" fillId="0" borderId="1" xfId="0" applyNumberFormat="1" applyFont="1" applyBorder="1">
      <alignment vertical="center"/>
    </xf>
    <xf numFmtId="0" fontId="3" fillId="2" borderId="27" xfId="0" applyFont="1" applyFill="1" applyBorder="1" applyAlignment="1">
      <alignment horizontal="center" vertical="center"/>
    </xf>
    <xf numFmtId="0" fontId="4" fillId="0" borderId="27" xfId="0" applyFont="1" applyBorder="1">
      <alignment vertical="center"/>
    </xf>
    <xf numFmtId="0" fontId="4" fillId="0" borderId="18" xfId="0" applyFont="1" applyBorder="1" applyAlignment="1">
      <alignment horizontal="center" vertical="center"/>
    </xf>
    <xf numFmtId="0" fontId="22" fillId="0" borderId="5" xfId="0" applyFont="1" applyBorder="1" applyAlignment="1">
      <alignment vertical="center"/>
    </xf>
    <xf numFmtId="0" fontId="22" fillId="0" borderId="6" xfId="0" applyFont="1" applyBorder="1" applyAlignment="1">
      <alignment vertical="center"/>
    </xf>
    <xf numFmtId="0" fontId="22" fillId="0" borderId="7" xfId="0" applyFont="1" applyBorder="1" applyAlignment="1">
      <alignment vertical="center"/>
    </xf>
    <xf numFmtId="0" fontId="0" fillId="0" borderId="6" xfId="0" applyBorder="1">
      <alignment vertical="center"/>
    </xf>
    <xf numFmtId="0" fontId="0" fillId="0" borderId="7" xfId="0" applyBorder="1">
      <alignment vertical="center"/>
    </xf>
    <xf numFmtId="0" fontId="23" fillId="0" borderId="0" xfId="0" applyFont="1">
      <alignment vertical="center"/>
    </xf>
    <xf numFmtId="0" fontId="4" fillId="0" borderId="27" xfId="0" applyFont="1" applyBorder="1" applyAlignment="1">
      <alignment horizontal="center" vertical="center"/>
    </xf>
    <xf numFmtId="0" fontId="22" fillId="0" borderId="0" xfId="0" applyFont="1" applyAlignment="1">
      <alignment horizontal="center" vertical="center"/>
    </xf>
    <xf numFmtId="0" fontId="24" fillId="0" borderId="0" xfId="0" applyFont="1">
      <alignment vertical="center"/>
    </xf>
    <xf numFmtId="0" fontId="22" fillId="0" borderId="0" xfId="0" applyFont="1">
      <alignment vertical="center"/>
    </xf>
    <xf numFmtId="0" fontId="25" fillId="0" borderId="5" xfId="0" applyFont="1" applyBorder="1">
      <alignment vertical="center"/>
    </xf>
    <xf numFmtId="0" fontId="25" fillId="0" borderId="0" xfId="0" applyFont="1">
      <alignment vertical="center"/>
    </xf>
    <xf numFmtId="0" fontId="4" fillId="2" borderId="27" xfId="0" applyFont="1" applyFill="1" applyBorder="1" applyAlignment="1">
      <alignment horizontal="center" vertical="center"/>
    </xf>
    <xf numFmtId="0" fontId="22" fillId="0" borderId="0" xfId="0" applyFont="1" applyBorder="1" applyAlignment="1">
      <alignment horizontal="center" vertical="center"/>
    </xf>
    <xf numFmtId="0" fontId="4" fillId="0" borderId="18" xfId="0" applyFont="1" applyBorder="1" applyAlignment="1">
      <alignment horizontal="center" vertical="center" shrinkToFit="1"/>
    </xf>
    <xf numFmtId="0" fontId="3" fillId="3" borderId="12" xfId="0" applyFont="1" applyFill="1" applyBorder="1">
      <alignment vertical="center"/>
    </xf>
    <xf numFmtId="0" fontId="3" fillId="3" borderId="0" xfId="0" applyFont="1" applyFill="1" applyBorder="1">
      <alignment vertical="center"/>
    </xf>
    <xf numFmtId="0" fontId="4" fillId="0" borderId="27" xfId="0" applyFont="1" applyBorder="1" applyAlignment="1">
      <alignment vertical="center" shrinkToFit="1"/>
    </xf>
    <xf numFmtId="56" fontId="3" fillId="0" borderId="27" xfId="0" applyNumberFormat="1" applyFont="1" applyBorder="1">
      <alignment vertical="center"/>
    </xf>
    <xf numFmtId="0" fontId="3" fillId="0" borderId="27" xfId="0" applyFont="1" applyBorder="1">
      <alignment vertical="center"/>
    </xf>
    <xf numFmtId="0" fontId="12" fillId="5" borderId="3" xfId="0" applyFont="1" applyFill="1" applyBorder="1" applyAlignment="1"/>
    <xf numFmtId="0" fontId="12" fillId="5" borderId="4" xfId="0" applyFont="1" applyFill="1" applyBorder="1" applyAlignment="1"/>
    <xf numFmtId="0" fontId="11" fillId="5" borderId="4" xfId="0" applyFont="1" applyFill="1" applyBorder="1" applyAlignment="1"/>
    <xf numFmtId="0" fontId="16" fillId="5" borderId="4" xfId="1" applyFont="1" applyFill="1" applyBorder="1" applyAlignment="1"/>
    <xf numFmtId="0" fontId="16" fillId="5" borderId="11" xfId="1" applyFont="1" applyFill="1" applyBorder="1" applyAlignment="1"/>
    <xf numFmtId="0" fontId="10" fillId="5" borderId="13" xfId="0" applyFont="1" applyFill="1" applyBorder="1" applyAlignment="1"/>
    <xf numFmtId="0" fontId="21" fillId="5" borderId="0" xfId="0" applyFont="1" applyFill="1" applyBorder="1" applyAlignment="1">
      <alignment horizontal="left"/>
    </xf>
    <xf numFmtId="0" fontId="14" fillId="5" borderId="0" xfId="0" applyFont="1" applyFill="1" applyBorder="1" applyAlignment="1">
      <alignment horizontal="left"/>
    </xf>
    <xf numFmtId="177" fontId="21" fillId="5" borderId="0" xfId="0" applyNumberFormat="1" applyFont="1" applyFill="1" applyBorder="1" applyAlignment="1">
      <alignment horizontal="left"/>
    </xf>
    <xf numFmtId="177" fontId="14" fillId="5" borderId="0" xfId="0" applyNumberFormat="1" applyFont="1" applyFill="1" applyBorder="1" applyAlignment="1">
      <alignment horizontal="center"/>
    </xf>
    <xf numFmtId="0" fontId="14" fillId="5" borderId="13" xfId="0" applyFont="1" applyFill="1" applyBorder="1" applyAlignment="1"/>
    <xf numFmtId="0" fontId="3" fillId="0" borderId="39" xfId="0" applyFont="1" applyBorder="1" applyAlignment="1">
      <alignment horizontal="center" vertical="center"/>
    </xf>
    <xf numFmtId="0" fontId="8" fillId="0" borderId="12" xfId="0" applyFont="1" applyBorder="1">
      <alignment vertical="center"/>
    </xf>
    <xf numFmtId="0" fontId="7" fillId="0" borderId="0" xfId="0" applyFont="1" applyBorder="1">
      <alignment vertical="center"/>
    </xf>
    <xf numFmtId="0" fontId="7" fillId="0" borderId="0" xfId="0" applyFont="1" applyBorder="1" applyAlignment="1">
      <alignment vertical="center"/>
    </xf>
    <xf numFmtId="0" fontId="7" fillId="0" borderId="0" xfId="0" applyFont="1" applyBorder="1" applyAlignment="1">
      <alignment horizontal="right" vertical="center"/>
    </xf>
    <xf numFmtId="0" fontId="2" fillId="0" borderId="15" xfId="0" applyFont="1" applyBorder="1">
      <alignment vertical="center"/>
    </xf>
    <xf numFmtId="0" fontId="4" fillId="0" borderId="0" xfId="0" applyFont="1" applyBorder="1" applyAlignment="1">
      <alignment horizontal="center" vertical="center" shrinkToFit="1"/>
    </xf>
    <xf numFmtId="0" fontId="4" fillId="0" borderId="0" xfId="0" applyFont="1" applyBorder="1" applyAlignment="1">
      <alignment horizontal="center" vertical="center"/>
    </xf>
    <xf numFmtId="0" fontId="7" fillId="0" borderId="2"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3" fillId="2" borderId="13" xfId="0" applyFont="1" applyFill="1" applyBorder="1" applyAlignment="1">
      <alignment horizontal="center" vertical="center"/>
    </xf>
    <xf numFmtId="0" fontId="3" fillId="2" borderId="16" xfId="0" applyFont="1" applyFill="1" applyBorder="1" applyAlignment="1">
      <alignment horizontal="center" vertical="center"/>
    </xf>
    <xf numFmtId="0" fontId="2" fillId="0" borderId="16" xfId="0" applyFont="1" applyBorder="1" applyAlignment="1">
      <alignment horizontal="center" vertical="center"/>
    </xf>
    <xf numFmtId="0" fontId="3" fillId="0" borderId="0" xfId="0" applyFont="1" applyBorder="1" applyAlignment="1">
      <alignment horizontal="left" vertical="center"/>
    </xf>
    <xf numFmtId="0" fontId="32" fillId="0" borderId="0" xfId="0" applyFont="1" applyBorder="1">
      <alignment vertical="center"/>
    </xf>
    <xf numFmtId="0" fontId="31" fillId="0" borderId="27" xfId="0" applyFont="1" applyBorder="1" applyAlignment="1">
      <alignment horizontal="center" vertical="center"/>
    </xf>
    <xf numFmtId="56" fontId="3" fillId="0" borderId="0" xfId="0" applyNumberFormat="1" applyFont="1" applyBorder="1">
      <alignment vertical="center"/>
    </xf>
    <xf numFmtId="176" fontId="8" fillId="0" borderId="45" xfId="0" applyNumberFormat="1" applyFont="1" applyBorder="1">
      <alignment vertical="center"/>
    </xf>
    <xf numFmtId="0" fontId="7" fillId="0" borderId="47" xfId="0" applyFont="1" applyBorder="1" applyAlignment="1">
      <alignment horizontal="center" vertical="center"/>
    </xf>
    <xf numFmtId="0" fontId="7" fillId="0" borderId="26" xfId="0" applyFont="1" applyBorder="1">
      <alignment vertical="center"/>
    </xf>
    <xf numFmtId="176" fontId="8" fillId="2" borderId="45" xfId="0" applyNumberFormat="1" applyFont="1" applyFill="1" applyBorder="1">
      <alignment vertical="center"/>
    </xf>
    <xf numFmtId="179" fontId="8" fillId="0" borderId="45" xfId="0" applyNumberFormat="1" applyFont="1" applyBorder="1">
      <alignment vertical="center"/>
    </xf>
    <xf numFmtId="176" fontId="8" fillId="10" borderId="45" xfId="0" applyNumberFormat="1" applyFont="1" applyFill="1" applyBorder="1">
      <alignment vertical="center"/>
    </xf>
    <xf numFmtId="0" fontId="21" fillId="5" borderId="12" xfId="0" applyFont="1" applyFill="1" applyBorder="1" applyAlignment="1">
      <alignment horizontal="left"/>
    </xf>
    <xf numFmtId="177" fontId="14" fillId="5" borderId="13" xfId="0" applyNumberFormat="1" applyFont="1" applyFill="1" applyBorder="1" applyAlignment="1">
      <alignment horizontal="center"/>
    </xf>
    <xf numFmtId="0" fontId="2" fillId="0" borderId="0" xfId="0" applyFont="1" applyBorder="1" applyAlignment="1">
      <alignment horizontal="right" vertical="center"/>
    </xf>
    <xf numFmtId="0" fontId="13" fillId="5" borderId="0" xfId="0" applyFont="1" applyFill="1" applyBorder="1" applyAlignment="1"/>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4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43" xfId="0" applyFont="1" applyBorder="1" applyAlignment="1">
      <alignment horizontal="center" vertical="center"/>
    </xf>
    <xf numFmtId="0" fontId="3" fillId="0" borderId="33" xfId="0" applyFont="1" applyBorder="1" applyAlignment="1">
      <alignment horizontal="center" vertical="center"/>
    </xf>
    <xf numFmtId="0" fontId="3" fillId="0" borderId="44"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7" fillId="0" borderId="46" xfId="0" applyFont="1" applyBorder="1" applyAlignment="1">
      <alignment horizontal="center" vertical="center"/>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33" xfId="0" applyFont="1" applyFill="1" applyBorder="1" applyAlignment="1">
      <alignment horizontal="center" vertical="center"/>
    </xf>
    <xf numFmtId="0" fontId="3" fillId="2" borderId="44" xfId="0" applyFont="1" applyFill="1" applyBorder="1" applyAlignment="1">
      <alignment horizontal="center" vertical="center"/>
    </xf>
    <xf numFmtId="0" fontId="3" fillId="2" borderId="25" xfId="0" applyFont="1" applyFill="1" applyBorder="1" applyAlignment="1">
      <alignment horizontal="center" vertical="center" wrapText="1"/>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7" fillId="0" borderId="2"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2" xfId="0" applyFont="1" applyBorder="1" applyAlignment="1">
      <alignment horizontal="center" vertical="center" wrapText="1"/>
    </xf>
    <xf numFmtId="178" fontId="13" fillId="5" borderId="0" xfId="0" applyNumberFormat="1" applyFont="1" applyFill="1" applyAlignment="1">
      <alignment horizontal="left"/>
    </xf>
    <xf numFmtId="0" fontId="3" fillId="0" borderId="3" xfId="0" applyFont="1" applyBorder="1" applyAlignment="1">
      <alignment horizontal="center" vertical="center" wrapText="1"/>
    </xf>
    <xf numFmtId="0" fontId="3" fillId="2" borderId="6" xfId="0" applyFont="1" applyFill="1" applyBorder="1" applyAlignment="1">
      <alignment horizontal="center" vertical="center"/>
    </xf>
    <xf numFmtId="0" fontId="8" fillId="0" borderId="25" xfId="0" applyFont="1" applyBorder="1" applyAlignment="1">
      <alignment horizontal="center" vertical="center"/>
    </xf>
    <xf numFmtId="0" fontId="8" fillId="0" borderId="24" xfId="0" applyFont="1" applyBorder="1" applyAlignment="1">
      <alignment horizontal="center" vertical="center"/>
    </xf>
    <xf numFmtId="0" fontId="8" fillId="0" borderId="26"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8" fillId="0" borderId="43" xfId="0" applyFont="1" applyBorder="1" applyAlignment="1">
      <alignment horizontal="center" vertical="center"/>
    </xf>
    <xf numFmtId="0" fontId="8" fillId="0" borderId="33" xfId="0" applyFont="1" applyBorder="1" applyAlignment="1">
      <alignment horizontal="center" vertical="center"/>
    </xf>
    <xf numFmtId="0" fontId="8" fillId="0" borderId="44" xfId="0" applyFont="1" applyBorder="1" applyAlignment="1">
      <alignment horizontal="center" vertical="center"/>
    </xf>
    <xf numFmtId="0" fontId="26" fillId="11" borderId="30" xfId="0" applyFont="1" applyFill="1" applyBorder="1" applyAlignment="1">
      <alignment horizontal="center" vertical="center"/>
    </xf>
    <xf numFmtId="0" fontId="26" fillId="11" borderId="24" xfId="0" applyFont="1" applyFill="1" applyBorder="1" applyAlignment="1">
      <alignment horizontal="center" vertical="center"/>
    </xf>
    <xf numFmtId="0" fontId="26" fillId="11" borderId="31" xfId="0" applyFont="1" applyFill="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2" borderId="5" xfId="0" applyFont="1" applyFill="1" applyBorder="1" applyAlignment="1">
      <alignment horizontal="center" vertical="center"/>
    </xf>
    <xf numFmtId="0" fontId="22" fillId="2" borderId="6" xfId="0" applyFont="1" applyFill="1" applyBorder="1" applyAlignment="1">
      <alignment horizontal="center" vertical="center"/>
    </xf>
    <xf numFmtId="0" fontId="22" fillId="2" borderId="7" xfId="0" applyFont="1" applyFill="1" applyBorder="1" applyAlignment="1">
      <alignment horizontal="center" vertical="center"/>
    </xf>
    <xf numFmtId="0" fontId="25" fillId="0" borderId="5" xfId="0" applyFont="1" applyBorder="1" applyAlignment="1">
      <alignment horizontal="center" vertical="center"/>
    </xf>
    <xf numFmtId="0" fontId="25" fillId="0" borderId="7" xfId="0" applyFont="1" applyBorder="1" applyAlignment="1">
      <alignment horizontal="center" vertical="center"/>
    </xf>
    <xf numFmtId="0" fontId="6" fillId="4" borderId="12"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27" fillId="3" borderId="5" xfId="0" applyFont="1" applyFill="1" applyBorder="1" applyAlignment="1">
      <alignment horizontal="left" vertical="center"/>
    </xf>
    <xf numFmtId="0" fontId="27" fillId="3" borderId="6" xfId="0" applyFont="1" applyFill="1" applyBorder="1" applyAlignment="1">
      <alignment horizontal="left" vertical="center"/>
    </xf>
    <xf numFmtId="0" fontId="27" fillId="3" borderId="7" xfId="0" applyFont="1" applyFill="1" applyBorder="1" applyAlignment="1">
      <alignment horizontal="left" vertical="center"/>
    </xf>
    <xf numFmtId="0" fontId="27" fillId="2" borderId="1" xfId="0" applyFont="1" applyFill="1" applyBorder="1" applyAlignment="1">
      <alignment horizontal="center" vertical="center"/>
    </xf>
    <xf numFmtId="0" fontId="27" fillId="3" borderId="1" xfId="0" applyFont="1" applyFill="1" applyBorder="1" applyAlignment="1">
      <alignment horizontal="center" vertical="center"/>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2" fillId="0" borderId="7" xfId="0" applyFont="1" applyBorder="1" applyAlignment="1">
      <alignment horizontal="left" vertical="center"/>
    </xf>
    <xf numFmtId="180" fontId="13" fillId="5" borderId="0" xfId="0" applyNumberFormat="1" applyFont="1" applyFill="1" applyAlignment="1">
      <alignment horizontal="left"/>
    </xf>
    <xf numFmtId="0" fontId="3" fillId="6" borderId="1" xfId="0" applyFont="1" applyFill="1" applyBorder="1" applyAlignment="1">
      <alignment horizontal="left" vertical="center"/>
    </xf>
    <xf numFmtId="0" fontId="3" fillId="0" borderId="1" xfId="0" applyFont="1" applyBorder="1" applyAlignment="1">
      <alignment horizontal="left" vertical="center" wrapText="1"/>
    </xf>
    <xf numFmtId="0" fontId="6" fillId="4" borderId="1" xfId="0" applyFont="1" applyFill="1" applyBorder="1" applyAlignment="1">
      <alignment horizontal="left"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6" fillId="4" borderId="28" xfId="0" applyFont="1" applyFill="1" applyBorder="1" applyAlignment="1">
      <alignment horizontal="center" vertical="center"/>
    </xf>
    <xf numFmtId="0" fontId="6" fillId="4" borderId="29" xfId="0" applyFont="1" applyFill="1" applyBorder="1" applyAlignment="1">
      <alignment horizontal="center" vertical="center"/>
    </xf>
    <xf numFmtId="0" fontId="3" fillId="0" borderId="22" xfId="0" applyFont="1" applyBorder="1" applyAlignment="1">
      <alignment horizontal="center" vertical="center"/>
    </xf>
    <xf numFmtId="0" fontId="3" fillId="3" borderId="22" xfId="0" applyFont="1" applyFill="1" applyBorder="1" applyAlignment="1">
      <alignment horizontal="center" vertical="center"/>
    </xf>
    <xf numFmtId="0" fontId="3" fillId="0" borderId="25" xfId="0" applyFont="1" applyBorder="1" applyAlignment="1">
      <alignment horizontal="left" vertical="center"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12" xfId="0" applyFont="1" applyBorder="1" applyAlignment="1">
      <alignment horizontal="left" vertical="center"/>
    </xf>
    <xf numFmtId="0" fontId="3" fillId="0" borderId="0" xfId="0" applyFont="1" applyBorder="1" applyAlignment="1">
      <alignment horizontal="lef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0" borderId="16" xfId="0" applyFont="1" applyBorder="1" applyAlignment="1">
      <alignment horizontal="left"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25" xfId="0" applyFont="1" applyFill="1" applyBorder="1" applyAlignment="1">
      <alignment horizontal="left" vertical="center" wrapText="1"/>
    </xf>
    <xf numFmtId="0" fontId="3" fillId="2" borderId="24" xfId="0" applyFont="1" applyFill="1" applyBorder="1" applyAlignment="1">
      <alignment horizontal="left" vertical="center"/>
    </xf>
    <xf numFmtId="0" fontId="3" fillId="2" borderId="26" xfId="0" applyFont="1" applyFill="1" applyBorder="1" applyAlignment="1">
      <alignment horizontal="left" vertical="center"/>
    </xf>
    <xf numFmtId="0" fontId="3" fillId="2" borderId="12" xfId="0" applyFont="1" applyFill="1" applyBorder="1" applyAlignment="1">
      <alignment horizontal="left" vertical="center"/>
    </xf>
    <xf numFmtId="0" fontId="3" fillId="2" borderId="0" xfId="0" applyFont="1" applyFill="1" applyBorder="1" applyAlignment="1">
      <alignment horizontal="left" vertical="center"/>
    </xf>
    <xf numFmtId="0" fontId="3" fillId="2" borderId="13" xfId="0" applyFont="1" applyFill="1" applyBorder="1" applyAlignment="1">
      <alignment horizontal="left" vertical="center"/>
    </xf>
    <xf numFmtId="0" fontId="3" fillId="2" borderId="14" xfId="0" applyFont="1" applyFill="1" applyBorder="1" applyAlignment="1">
      <alignment horizontal="left" vertical="center"/>
    </xf>
    <xf numFmtId="0" fontId="3" fillId="2" borderId="15" xfId="0" applyFont="1" applyFill="1" applyBorder="1" applyAlignment="1">
      <alignment horizontal="left" vertical="center"/>
    </xf>
    <xf numFmtId="0" fontId="3" fillId="2" borderId="16" xfId="0" applyFont="1" applyFill="1" applyBorder="1" applyAlignment="1">
      <alignment horizontal="left"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2" borderId="25"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26"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15" xfId="0" applyFont="1" applyFill="1" applyBorder="1" applyAlignment="1">
      <alignment horizontal="center" vertical="center"/>
    </xf>
    <xf numFmtId="0" fontId="8" fillId="2" borderId="16" xfId="0" applyFont="1" applyFill="1" applyBorder="1" applyAlignment="1">
      <alignment horizontal="center" vertical="center"/>
    </xf>
    <xf numFmtId="0" fontId="10" fillId="5" borderId="12" xfId="0" applyFont="1" applyFill="1" applyBorder="1" applyAlignment="1">
      <alignment horizontal="left"/>
    </xf>
    <xf numFmtId="0" fontId="10" fillId="5" borderId="0" xfId="0" applyFont="1" applyFill="1" applyBorder="1" applyAlignment="1">
      <alignment horizontal="left"/>
    </xf>
    <xf numFmtId="0" fontId="9" fillId="4" borderId="22"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178" fontId="13" fillId="5" borderId="0" xfId="0" applyNumberFormat="1" applyFont="1" applyFill="1" applyBorder="1" applyAlignment="1">
      <alignment horizontal="center"/>
    </xf>
    <xf numFmtId="180" fontId="13" fillId="5" borderId="0" xfId="0" applyNumberFormat="1" applyFont="1" applyFill="1" applyBorder="1" applyAlignment="1">
      <alignment horizontal="left"/>
    </xf>
    <xf numFmtId="180" fontId="13" fillId="5" borderId="13" xfId="0" applyNumberFormat="1" applyFont="1" applyFill="1" applyBorder="1" applyAlignment="1">
      <alignment horizontal="left"/>
    </xf>
    <xf numFmtId="0" fontId="31" fillId="0" borderId="5" xfId="0" applyFont="1" applyBorder="1" applyAlignment="1">
      <alignment horizontal="center" vertical="center"/>
    </xf>
    <xf numFmtId="0" fontId="31" fillId="0" borderId="7" xfId="0" applyFont="1" applyBorder="1" applyAlignment="1">
      <alignment horizontal="center" vertical="center"/>
    </xf>
    <xf numFmtId="0" fontId="31" fillId="0" borderId="6" xfId="0" applyFont="1" applyBorder="1" applyAlignment="1">
      <alignment horizontal="center" vertical="center"/>
    </xf>
    <xf numFmtId="176" fontId="3" fillId="12" borderId="5" xfId="0" applyNumberFormat="1" applyFont="1" applyFill="1" applyBorder="1" applyAlignment="1">
      <alignment vertical="center"/>
    </xf>
    <xf numFmtId="176" fontId="3" fillId="12" borderId="6" xfId="0" applyNumberFormat="1" applyFont="1" applyFill="1" applyBorder="1" applyAlignment="1">
      <alignment vertical="center"/>
    </xf>
    <xf numFmtId="176" fontId="3" fillId="12" borderId="7" xfId="0" applyNumberFormat="1" applyFont="1" applyFill="1" applyBorder="1" applyAlignment="1">
      <alignment vertical="center"/>
    </xf>
    <xf numFmtId="176" fontId="8" fillId="0" borderId="5" xfId="0" applyNumberFormat="1" applyFont="1" applyBorder="1" applyAlignment="1">
      <alignment horizontal="right" vertical="center"/>
    </xf>
    <xf numFmtId="176" fontId="8" fillId="0" borderId="7" xfId="0" applyNumberFormat="1" applyFont="1" applyBorder="1" applyAlignment="1">
      <alignment horizontal="right" vertical="center"/>
    </xf>
    <xf numFmtId="0" fontId="31" fillId="0" borderId="5" xfId="0" applyFont="1" applyBorder="1" applyAlignment="1">
      <alignment horizontal="center" vertical="center" shrinkToFit="1"/>
    </xf>
    <xf numFmtId="0" fontId="31" fillId="0" borderId="6" xfId="0" applyFont="1" applyBorder="1" applyAlignment="1">
      <alignment horizontal="center" vertical="center" shrinkToFit="1"/>
    </xf>
    <xf numFmtId="0" fontId="31" fillId="0" borderId="7" xfId="0" applyFont="1" applyBorder="1" applyAlignment="1">
      <alignment horizontal="center" vertical="center" shrinkToFit="1"/>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3" fillId="0" borderId="35" xfId="0" applyFont="1" applyBorder="1" applyAlignment="1">
      <alignment horizontal="center" vertical="center" shrinkToFit="1"/>
    </xf>
    <xf numFmtId="0" fontId="3" fillId="0" borderId="36" xfId="0" applyFont="1" applyBorder="1" applyAlignment="1">
      <alignment horizontal="center" vertical="center" shrinkToFit="1"/>
    </xf>
    <xf numFmtId="0" fontId="3" fillId="0" borderId="40" xfId="0" applyFont="1" applyBorder="1" applyAlignment="1">
      <alignment horizontal="center" vertical="center" shrinkToFit="1"/>
    </xf>
    <xf numFmtId="0" fontId="3" fillId="0" borderId="38" xfId="0" applyFont="1" applyBorder="1" applyAlignment="1">
      <alignment horizontal="center" vertical="center" shrinkToFit="1"/>
    </xf>
    <xf numFmtId="178" fontId="13" fillId="5" borderId="0" xfId="0" applyNumberFormat="1" applyFont="1" applyFill="1" applyBorder="1" applyAlignment="1">
      <alignment horizontal="left"/>
    </xf>
    <xf numFmtId="0" fontId="6" fillId="4" borderId="18" xfId="0" applyFont="1" applyFill="1" applyBorder="1" applyAlignment="1">
      <alignment horizontal="center" vertical="center"/>
    </xf>
    <xf numFmtId="0" fontId="6" fillId="4" borderId="17" xfId="0" applyFont="1" applyFill="1" applyBorder="1" applyAlignment="1">
      <alignment horizontal="center" vertical="center"/>
    </xf>
    <xf numFmtId="0" fontId="6" fillId="4" borderId="41" xfId="0" applyFont="1" applyFill="1" applyBorder="1" applyAlignment="1">
      <alignment horizontal="center" vertical="center"/>
    </xf>
    <xf numFmtId="0" fontId="7" fillId="0" borderId="35" xfId="0" applyFont="1" applyBorder="1" applyAlignment="1">
      <alignment horizontal="center" vertical="center"/>
    </xf>
    <xf numFmtId="0" fontId="7" fillId="0" borderId="37" xfId="0" applyFont="1" applyBorder="1" applyAlignment="1">
      <alignment horizontal="center" vertical="center"/>
    </xf>
    <xf numFmtId="176" fontId="3" fillId="0" borderId="5" xfId="0" applyNumberFormat="1" applyFont="1" applyBorder="1" applyAlignment="1">
      <alignment horizontal="right" vertical="center"/>
    </xf>
    <xf numFmtId="0" fontId="3" fillId="0" borderId="7" xfId="0" applyFont="1" applyBorder="1" applyAlignment="1">
      <alignment horizontal="right" vertical="center"/>
    </xf>
    <xf numFmtId="0" fontId="3" fillId="0" borderId="5" xfId="0" applyFont="1" applyBorder="1" applyAlignment="1">
      <alignment horizontal="left" vertical="center"/>
    </xf>
    <xf numFmtId="0" fontId="3" fillId="0" borderId="7" xfId="0" applyFont="1" applyBorder="1" applyAlignment="1">
      <alignment horizontal="left" vertical="center"/>
    </xf>
    <xf numFmtId="0" fontId="3" fillId="0" borderId="5"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7" xfId="0" applyFont="1" applyBorder="1" applyAlignment="1">
      <alignment horizontal="center" vertical="center" shrinkToFit="1"/>
    </xf>
    <xf numFmtId="176" fontId="3" fillId="0" borderId="5" xfId="0" applyNumberFormat="1" applyFont="1" applyBorder="1" applyAlignment="1">
      <alignment horizontal="right" vertical="center" shrinkToFit="1"/>
    </xf>
    <xf numFmtId="176" fontId="3" fillId="0" borderId="6" xfId="0" applyNumberFormat="1" applyFont="1" applyBorder="1" applyAlignment="1">
      <alignment horizontal="right" vertical="center" shrinkToFit="1"/>
    </xf>
    <xf numFmtId="176" fontId="3" fillId="0" borderId="7" xfId="0" applyNumberFormat="1" applyFont="1" applyBorder="1" applyAlignment="1">
      <alignment horizontal="right" vertical="center" shrinkToFit="1"/>
    </xf>
    <xf numFmtId="176" fontId="3" fillId="0" borderId="7" xfId="0" applyNumberFormat="1" applyFont="1" applyBorder="1" applyAlignment="1">
      <alignment horizontal="right" vertical="center"/>
    </xf>
    <xf numFmtId="0" fontId="28" fillId="0" borderId="35" xfId="0" applyFont="1" applyBorder="1" applyAlignment="1">
      <alignment horizontal="center" vertical="center"/>
    </xf>
    <xf numFmtId="0" fontId="28" fillId="0" borderId="36" xfId="0" applyFont="1" applyBorder="1" applyAlignment="1">
      <alignment horizontal="center" vertical="center"/>
    </xf>
    <xf numFmtId="0" fontId="28" fillId="0" borderId="30" xfId="0" applyFont="1" applyBorder="1" applyAlignment="1">
      <alignment horizontal="center" vertical="center"/>
    </xf>
    <xf numFmtId="0" fontId="28" fillId="0" borderId="31" xfId="0" applyFont="1" applyBorder="1" applyAlignment="1">
      <alignment horizontal="center" vertical="center"/>
    </xf>
    <xf numFmtId="0" fontId="28" fillId="0" borderId="32" xfId="0" applyFont="1" applyBorder="1" applyAlignment="1">
      <alignment horizontal="center" vertical="center"/>
    </xf>
    <xf numFmtId="0" fontId="28" fillId="0" borderId="34"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4" xfId="0" applyFont="1" applyBorder="1" applyAlignment="1">
      <alignment horizontal="center" vertical="center"/>
    </xf>
    <xf numFmtId="0" fontId="2" fillId="0" borderId="5" xfId="0" applyFont="1" applyBorder="1" applyAlignment="1">
      <alignment horizontal="right" vertical="center"/>
    </xf>
    <xf numFmtId="0" fontId="2" fillId="0" borderId="7" xfId="0" applyFont="1" applyBorder="1" applyAlignment="1">
      <alignment horizontal="right"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178" fontId="13" fillId="5" borderId="0" xfId="0" applyNumberFormat="1" applyFont="1" applyFill="1" applyBorder="1" applyAlignment="1">
      <alignment horizontal="left" shrinkToFit="1"/>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22" xfId="0" applyFont="1" applyFill="1" applyBorder="1" applyAlignment="1">
      <alignment horizontal="center" vertical="center"/>
    </xf>
    <xf numFmtId="0" fontId="8" fillId="3" borderId="5" xfId="0" applyFont="1" applyFill="1" applyBorder="1" applyAlignment="1">
      <alignment horizontal="center" vertical="center"/>
    </xf>
    <xf numFmtId="0" fontId="8" fillId="3" borderId="6" xfId="0" applyFont="1" applyFill="1" applyBorder="1" applyAlignment="1">
      <alignment horizontal="center" vertical="center"/>
    </xf>
    <xf numFmtId="0" fontId="8" fillId="3" borderId="7" xfId="0" applyFont="1" applyFill="1" applyBorder="1" applyAlignment="1">
      <alignment horizontal="center" vertical="center"/>
    </xf>
    <xf numFmtId="0" fontId="8" fillId="0" borderId="23" xfId="0" applyFont="1" applyBorder="1" applyAlignment="1">
      <alignment horizontal="center" vertical="center"/>
    </xf>
    <xf numFmtId="0" fontId="4" fillId="0" borderId="5" xfId="0" applyFont="1" applyBorder="1" applyAlignment="1">
      <alignment horizontal="center" vertical="center" shrinkToFit="1"/>
    </xf>
    <xf numFmtId="0" fontId="4" fillId="0" borderId="7" xfId="0" applyFont="1" applyBorder="1" applyAlignment="1">
      <alignment horizontal="center" vertical="center" shrinkToFit="1"/>
    </xf>
    <xf numFmtId="0" fontId="3" fillId="0" borderId="1" xfId="0" applyFont="1" applyBorder="1" applyAlignment="1">
      <alignment horizontal="center" vertical="center"/>
    </xf>
    <xf numFmtId="0" fontId="8" fillId="0" borderId="25" xfId="0" applyFont="1" applyBorder="1" applyAlignment="1">
      <alignment horizontal="center" vertical="center" wrapText="1"/>
    </xf>
    <xf numFmtId="0" fontId="30" fillId="0" borderId="20" xfId="0" applyFont="1" applyBorder="1" applyAlignment="1">
      <alignment horizontal="center" vertical="center"/>
    </xf>
    <xf numFmtId="0" fontId="30" fillId="0" borderId="21" xfId="0" applyFont="1" applyBorder="1" applyAlignment="1">
      <alignment horizontal="center" vertical="center"/>
    </xf>
    <xf numFmtId="0" fontId="30" fillId="0" borderId="2"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457200</xdr:colOff>
      <xdr:row>21</xdr:row>
      <xdr:rowOff>243840</xdr:rowOff>
    </xdr:from>
    <xdr:to>
      <xdr:col>4</xdr:col>
      <xdr:colOff>647700</xdr:colOff>
      <xdr:row>22</xdr:row>
      <xdr:rowOff>236220</xdr:rowOff>
    </xdr:to>
    <xdr:sp macro="" textlink="">
      <xdr:nvSpPr>
        <xdr:cNvPr id="2" name="下矢印 1">
          <a:extLst>
            <a:ext uri="{FF2B5EF4-FFF2-40B4-BE49-F238E27FC236}">
              <a16:creationId xmlns:a16="http://schemas.microsoft.com/office/drawing/2014/main" id="{00000000-0008-0000-0B00-000002000000}"/>
            </a:ext>
          </a:extLst>
        </xdr:cNvPr>
        <xdr:cNvSpPr/>
      </xdr:nvSpPr>
      <xdr:spPr>
        <a:xfrm>
          <a:off x="2308860" y="7604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4" name="下矢印 3">
          <a:extLst>
            <a:ext uri="{FF2B5EF4-FFF2-40B4-BE49-F238E27FC236}">
              <a16:creationId xmlns:a16="http://schemas.microsoft.com/office/drawing/2014/main" id="{00000000-0008-0000-0B00-000004000000}"/>
            </a:ext>
          </a:extLst>
        </xdr:cNvPr>
        <xdr:cNvSpPr/>
      </xdr:nvSpPr>
      <xdr:spPr>
        <a:xfrm>
          <a:off x="2293620" y="837438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6" name="下矢印 5">
          <a:extLst>
            <a:ext uri="{FF2B5EF4-FFF2-40B4-BE49-F238E27FC236}">
              <a16:creationId xmlns:a16="http://schemas.microsoft.com/office/drawing/2014/main" id="{00000000-0008-0000-0B00-000006000000}"/>
            </a:ext>
          </a:extLst>
        </xdr:cNvPr>
        <xdr:cNvSpPr/>
      </xdr:nvSpPr>
      <xdr:spPr>
        <a:xfrm>
          <a:off x="2301240" y="88620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7" name="下矢印 6">
          <a:extLst>
            <a:ext uri="{FF2B5EF4-FFF2-40B4-BE49-F238E27FC236}">
              <a16:creationId xmlns:a16="http://schemas.microsoft.com/office/drawing/2014/main" id="{00000000-0008-0000-0B00-000007000000}"/>
            </a:ext>
          </a:extLst>
        </xdr:cNvPr>
        <xdr:cNvSpPr/>
      </xdr:nvSpPr>
      <xdr:spPr>
        <a:xfrm>
          <a:off x="6995160" y="761238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8" name="下矢印 7">
          <a:extLst>
            <a:ext uri="{FF2B5EF4-FFF2-40B4-BE49-F238E27FC236}">
              <a16:creationId xmlns:a16="http://schemas.microsoft.com/office/drawing/2014/main" id="{00000000-0008-0000-0B00-000008000000}"/>
            </a:ext>
          </a:extLst>
        </xdr:cNvPr>
        <xdr:cNvSpPr/>
      </xdr:nvSpPr>
      <xdr:spPr>
        <a:xfrm>
          <a:off x="6987540" y="8366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9" name="下矢印 8">
          <a:extLst>
            <a:ext uri="{FF2B5EF4-FFF2-40B4-BE49-F238E27FC236}">
              <a16:creationId xmlns:a16="http://schemas.microsoft.com/office/drawing/2014/main" id="{00000000-0008-0000-0B00-000009000000}"/>
            </a:ext>
          </a:extLst>
        </xdr:cNvPr>
        <xdr:cNvSpPr/>
      </xdr:nvSpPr>
      <xdr:spPr>
        <a:xfrm>
          <a:off x="7018020" y="886968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11" name="下矢印 10">
          <a:extLst>
            <a:ext uri="{FF2B5EF4-FFF2-40B4-BE49-F238E27FC236}">
              <a16:creationId xmlns:a16="http://schemas.microsoft.com/office/drawing/2014/main" id="{00000000-0008-0000-0B00-00000B000000}"/>
            </a:ext>
          </a:extLst>
        </xdr:cNvPr>
        <xdr:cNvSpPr/>
      </xdr:nvSpPr>
      <xdr:spPr>
        <a:xfrm>
          <a:off x="11955780" y="7604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12" name="下矢印 11">
          <a:extLst>
            <a:ext uri="{FF2B5EF4-FFF2-40B4-BE49-F238E27FC236}">
              <a16:creationId xmlns:a16="http://schemas.microsoft.com/office/drawing/2014/main" id="{00000000-0008-0000-0B00-00000C000000}"/>
            </a:ext>
          </a:extLst>
        </xdr:cNvPr>
        <xdr:cNvSpPr/>
      </xdr:nvSpPr>
      <xdr:spPr>
        <a:xfrm>
          <a:off x="11986260" y="8366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14" name="下矢印 13">
          <a:extLst>
            <a:ext uri="{FF2B5EF4-FFF2-40B4-BE49-F238E27FC236}">
              <a16:creationId xmlns:a16="http://schemas.microsoft.com/office/drawing/2014/main" id="{00000000-0008-0000-0B00-00000E000000}"/>
            </a:ext>
          </a:extLst>
        </xdr:cNvPr>
        <xdr:cNvSpPr/>
      </xdr:nvSpPr>
      <xdr:spPr>
        <a:xfrm>
          <a:off x="11993880" y="88925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457200</xdr:colOff>
      <xdr:row>21</xdr:row>
      <xdr:rowOff>243840</xdr:rowOff>
    </xdr:from>
    <xdr:to>
      <xdr:col>4</xdr:col>
      <xdr:colOff>647700</xdr:colOff>
      <xdr:row>22</xdr:row>
      <xdr:rowOff>236220</xdr:rowOff>
    </xdr:to>
    <xdr:sp macro="" textlink="">
      <xdr:nvSpPr>
        <xdr:cNvPr id="13" name="下矢印 12">
          <a:extLst>
            <a:ext uri="{FF2B5EF4-FFF2-40B4-BE49-F238E27FC236}">
              <a16:creationId xmlns:a16="http://schemas.microsoft.com/office/drawing/2014/main" id="{00000000-0008-0000-0B00-00000D000000}"/>
            </a:ext>
          </a:extLst>
        </xdr:cNvPr>
        <xdr:cNvSpPr/>
      </xdr:nvSpPr>
      <xdr:spPr>
        <a:xfrm>
          <a:off x="2308860" y="7825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15" name="下矢印 14">
          <a:extLst>
            <a:ext uri="{FF2B5EF4-FFF2-40B4-BE49-F238E27FC236}">
              <a16:creationId xmlns:a16="http://schemas.microsoft.com/office/drawing/2014/main" id="{00000000-0008-0000-0B00-00000F000000}"/>
            </a:ext>
          </a:extLst>
        </xdr:cNvPr>
        <xdr:cNvSpPr/>
      </xdr:nvSpPr>
      <xdr:spPr>
        <a:xfrm>
          <a:off x="2293620" y="85953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16" name="下矢印 15">
          <a:extLst>
            <a:ext uri="{FF2B5EF4-FFF2-40B4-BE49-F238E27FC236}">
              <a16:creationId xmlns:a16="http://schemas.microsoft.com/office/drawing/2014/main" id="{00000000-0008-0000-0B00-000010000000}"/>
            </a:ext>
          </a:extLst>
        </xdr:cNvPr>
        <xdr:cNvSpPr/>
      </xdr:nvSpPr>
      <xdr:spPr>
        <a:xfrm>
          <a:off x="2301240" y="90830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17" name="下矢印 16">
          <a:extLst>
            <a:ext uri="{FF2B5EF4-FFF2-40B4-BE49-F238E27FC236}">
              <a16:creationId xmlns:a16="http://schemas.microsoft.com/office/drawing/2014/main" id="{00000000-0008-0000-0B00-000011000000}"/>
            </a:ext>
          </a:extLst>
        </xdr:cNvPr>
        <xdr:cNvSpPr/>
      </xdr:nvSpPr>
      <xdr:spPr>
        <a:xfrm>
          <a:off x="6568440" y="78333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18" name="下矢印 17">
          <a:extLst>
            <a:ext uri="{FF2B5EF4-FFF2-40B4-BE49-F238E27FC236}">
              <a16:creationId xmlns:a16="http://schemas.microsoft.com/office/drawing/2014/main" id="{00000000-0008-0000-0B00-000012000000}"/>
            </a:ext>
          </a:extLst>
        </xdr:cNvPr>
        <xdr:cNvSpPr/>
      </xdr:nvSpPr>
      <xdr:spPr>
        <a:xfrm>
          <a:off x="6560820" y="8587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19" name="下矢印 18">
          <a:extLst>
            <a:ext uri="{FF2B5EF4-FFF2-40B4-BE49-F238E27FC236}">
              <a16:creationId xmlns:a16="http://schemas.microsoft.com/office/drawing/2014/main" id="{00000000-0008-0000-0B00-000013000000}"/>
            </a:ext>
          </a:extLst>
        </xdr:cNvPr>
        <xdr:cNvSpPr/>
      </xdr:nvSpPr>
      <xdr:spPr>
        <a:xfrm>
          <a:off x="6591300" y="90906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20" name="下矢印 19">
          <a:extLst>
            <a:ext uri="{FF2B5EF4-FFF2-40B4-BE49-F238E27FC236}">
              <a16:creationId xmlns:a16="http://schemas.microsoft.com/office/drawing/2014/main" id="{00000000-0008-0000-0B00-000014000000}"/>
            </a:ext>
          </a:extLst>
        </xdr:cNvPr>
        <xdr:cNvSpPr/>
      </xdr:nvSpPr>
      <xdr:spPr>
        <a:xfrm>
          <a:off x="11529060" y="7825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21" name="下矢印 20">
          <a:extLst>
            <a:ext uri="{FF2B5EF4-FFF2-40B4-BE49-F238E27FC236}">
              <a16:creationId xmlns:a16="http://schemas.microsoft.com/office/drawing/2014/main" id="{00000000-0008-0000-0B00-000015000000}"/>
            </a:ext>
          </a:extLst>
        </xdr:cNvPr>
        <xdr:cNvSpPr/>
      </xdr:nvSpPr>
      <xdr:spPr>
        <a:xfrm>
          <a:off x="11559540" y="8587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22" name="下矢印 21">
          <a:extLst>
            <a:ext uri="{FF2B5EF4-FFF2-40B4-BE49-F238E27FC236}">
              <a16:creationId xmlns:a16="http://schemas.microsoft.com/office/drawing/2014/main" id="{00000000-0008-0000-0B00-000016000000}"/>
            </a:ext>
          </a:extLst>
        </xdr:cNvPr>
        <xdr:cNvSpPr/>
      </xdr:nvSpPr>
      <xdr:spPr>
        <a:xfrm>
          <a:off x="11567160" y="911352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457200</xdr:colOff>
      <xdr:row>21</xdr:row>
      <xdr:rowOff>243840</xdr:rowOff>
    </xdr:from>
    <xdr:to>
      <xdr:col>4</xdr:col>
      <xdr:colOff>647700</xdr:colOff>
      <xdr:row>22</xdr:row>
      <xdr:rowOff>236220</xdr:rowOff>
    </xdr:to>
    <xdr:sp macro="" textlink="">
      <xdr:nvSpPr>
        <xdr:cNvPr id="2" name="下矢印 1">
          <a:extLst>
            <a:ext uri="{FF2B5EF4-FFF2-40B4-BE49-F238E27FC236}">
              <a16:creationId xmlns:a16="http://schemas.microsoft.com/office/drawing/2014/main" id="{00000000-0008-0000-0C00-000002000000}"/>
            </a:ext>
          </a:extLst>
        </xdr:cNvPr>
        <xdr:cNvSpPr/>
      </xdr:nvSpPr>
      <xdr:spPr>
        <a:xfrm>
          <a:off x="230886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3" name="下矢印 2">
          <a:extLst>
            <a:ext uri="{FF2B5EF4-FFF2-40B4-BE49-F238E27FC236}">
              <a16:creationId xmlns:a16="http://schemas.microsoft.com/office/drawing/2014/main" id="{00000000-0008-0000-0C00-000003000000}"/>
            </a:ext>
          </a:extLst>
        </xdr:cNvPr>
        <xdr:cNvSpPr/>
      </xdr:nvSpPr>
      <xdr:spPr>
        <a:xfrm>
          <a:off x="2293620" y="8633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4" name="下矢印 3">
          <a:extLst>
            <a:ext uri="{FF2B5EF4-FFF2-40B4-BE49-F238E27FC236}">
              <a16:creationId xmlns:a16="http://schemas.microsoft.com/office/drawing/2014/main" id="{00000000-0008-0000-0C00-000004000000}"/>
            </a:ext>
          </a:extLst>
        </xdr:cNvPr>
        <xdr:cNvSpPr/>
      </xdr:nvSpPr>
      <xdr:spPr>
        <a:xfrm>
          <a:off x="2301240" y="91211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5" name="下矢印 4">
          <a:extLst>
            <a:ext uri="{FF2B5EF4-FFF2-40B4-BE49-F238E27FC236}">
              <a16:creationId xmlns:a16="http://schemas.microsoft.com/office/drawing/2014/main" id="{00000000-0008-0000-0C00-000005000000}"/>
            </a:ext>
          </a:extLst>
        </xdr:cNvPr>
        <xdr:cNvSpPr/>
      </xdr:nvSpPr>
      <xdr:spPr>
        <a:xfrm>
          <a:off x="6995160" y="7871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6" name="下矢印 5">
          <a:extLst>
            <a:ext uri="{FF2B5EF4-FFF2-40B4-BE49-F238E27FC236}">
              <a16:creationId xmlns:a16="http://schemas.microsoft.com/office/drawing/2014/main" id="{00000000-0008-0000-0C00-000006000000}"/>
            </a:ext>
          </a:extLst>
        </xdr:cNvPr>
        <xdr:cNvSpPr/>
      </xdr:nvSpPr>
      <xdr:spPr>
        <a:xfrm>
          <a:off x="698754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7" name="下矢印 6">
          <a:extLst>
            <a:ext uri="{FF2B5EF4-FFF2-40B4-BE49-F238E27FC236}">
              <a16:creationId xmlns:a16="http://schemas.microsoft.com/office/drawing/2014/main" id="{00000000-0008-0000-0C00-000007000000}"/>
            </a:ext>
          </a:extLst>
        </xdr:cNvPr>
        <xdr:cNvSpPr/>
      </xdr:nvSpPr>
      <xdr:spPr>
        <a:xfrm>
          <a:off x="7018020" y="9128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8" name="下矢印 7">
          <a:extLst>
            <a:ext uri="{FF2B5EF4-FFF2-40B4-BE49-F238E27FC236}">
              <a16:creationId xmlns:a16="http://schemas.microsoft.com/office/drawing/2014/main" id="{00000000-0008-0000-0C00-000008000000}"/>
            </a:ext>
          </a:extLst>
        </xdr:cNvPr>
        <xdr:cNvSpPr/>
      </xdr:nvSpPr>
      <xdr:spPr>
        <a:xfrm>
          <a:off x="1195578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9" name="下矢印 8">
          <a:extLst>
            <a:ext uri="{FF2B5EF4-FFF2-40B4-BE49-F238E27FC236}">
              <a16:creationId xmlns:a16="http://schemas.microsoft.com/office/drawing/2014/main" id="{00000000-0008-0000-0C00-000009000000}"/>
            </a:ext>
          </a:extLst>
        </xdr:cNvPr>
        <xdr:cNvSpPr/>
      </xdr:nvSpPr>
      <xdr:spPr>
        <a:xfrm>
          <a:off x="1198626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10" name="下矢印 9">
          <a:extLst>
            <a:ext uri="{FF2B5EF4-FFF2-40B4-BE49-F238E27FC236}">
              <a16:creationId xmlns:a16="http://schemas.microsoft.com/office/drawing/2014/main" id="{00000000-0008-0000-0C00-00000A000000}"/>
            </a:ext>
          </a:extLst>
        </xdr:cNvPr>
        <xdr:cNvSpPr/>
      </xdr:nvSpPr>
      <xdr:spPr>
        <a:xfrm>
          <a:off x="11993880" y="915162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457200</xdr:colOff>
      <xdr:row>21</xdr:row>
      <xdr:rowOff>243840</xdr:rowOff>
    </xdr:from>
    <xdr:to>
      <xdr:col>4</xdr:col>
      <xdr:colOff>647700</xdr:colOff>
      <xdr:row>22</xdr:row>
      <xdr:rowOff>236220</xdr:rowOff>
    </xdr:to>
    <xdr:sp macro="" textlink="">
      <xdr:nvSpPr>
        <xdr:cNvPr id="2" name="下矢印 1">
          <a:extLst>
            <a:ext uri="{FF2B5EF4-FFF2-40B4-BE49-F238E27FC236}">
              <a16:creationId xmlns:a16="http://schemas.microsoft.com/office/drawing/2014/main" id="{00000000-0008-0000-0D00-000002000000}"/>
            </a:ext>
          </a:extLst>
        </xdr:cNvPr>
        <xdr:cNvSpPr/>
      </xdr:nvSpPr>
      <xdr:spPr>
        <a:xfrm>
          <a:off x="243078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3" name="下矢印 2">
          <a:extLst>
            <a:ext uri="{FF2B5EF4-FFF2-40B4-BE49-F238E27FC236}">
              <a16:creationId xmlns:a16="http://schemas.microsoft.com/office/drawing/2014/main" id="{00000000-0008-0000-0D00-000003000000}"/>
            </a:ext>
          </a:extLst>
        </xdr:cNvPr>
        <xdr:cNvSpPr/>
      </xdr:nvSpPr>
      <xdr:spPr>
        <a:xfrm>
          <a:off x="2415540" y="8633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4" name="下矢印 3">
          <a:extLst>
            <a:ext uri="{FF2B5EF4-FFF2-40B4-BE49-F238E27FC236}">
              <a16:creationId xmlns:a16="http://schemas.microsoft.com/office/drawing/2014/main" id="{00000000-0008-0000-0D00-000004000000}"/>
            </a:ext>
          </a:extLst>
        </xdr:cNvPr>
        <xdr:cNvSpPr/>
      </xdr:nvSpPr>
      <xdr:spPr>
        <a:xfrm>
          <a:off x="2423160" y="91211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5" name="下矢印 4">
          <a:extLst>
            <a:ext uri="{FF2B5EF4-FFF2-40B4-BE49-F238E27FC236}">
              <a16:creationId xmlns:a16="http://schemas.microsoft.com/office/drawing/2014/main" id="{00000000-0008-0000-0D00-000005000000}"/>
            </a:ext>
          </a:extLst>
        </xdr:cNvPr>
        <xdr:cNvSpPr/>
      </xdr:nvSpPr>
      <xdr:spPr>
        <a:xfrm>
          <a:off x="7117080" y="7871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6" name="下矢印 5">
          <a:extLst>
            <a:ext uri="{FF2B5EF4-FFF2-40B4-BE49-F238E27FC236}">
              <a16:creationId xmlns:a16="http://schemas.microsoft.com/office/drawing/2014/main" id="{00000000-0008-0000-0D00-000006000000}"/>
            </a:ext>
          </a:extLst>
        </xdr:cNvPr>
        <xdr:cNvSpPr/>
      </xdr:nvSpPr>
      <xdr:spPr>
        <a:xfrm>
          <a:off x="710946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7" name="下矢印 6">
          <a:extLst>
            <a:ext uri="{FF2B5EF4-FFF2-40B4-BE49-F238E27FC236}">
              <a16:creationId xmlns:a16="http://schemas.microsoft.com/office/drawing/2014/main" id="{00000000-0008-0000-0D00-000007000000}"/>
            </a:ext>
          </a:extLst>
        </xdr:cNvPr>
        <xdr:cNvSpPr/>
      </xdr:nvSpPr>
      <xdr:spPr>
        <a:xfrm>
          <a:off x="7139940" y="9128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8" name="下矢印 7">
          <a:extLst>
            <a:ext uri="{FF2B5EF4-FFF2-40B4-BE49-F238E27FC236}">
              <a16:creationId xmlns:a16="http://schemas.microsoft.com/office/drawing/2014/main" id="{00000000-0008-0000-0D00-000008000000}"/>
            </a:ext>
          </a:extLst>
        </xdr:cNvPr>
        <xdr:cNvSpPr/>
      </xdr:nvSpPr>
      <xdr:spPr>
        <a:xfrm>
          <a:off x="1207770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9" name="下矢印 8">
          <a:extLst>
            <a:ext uri="{FF2B5EF4-FFF2-40B4-BE49-F238E27FC236}">
              <a16:creationId xmlns:a16="http://schemas.microsoft.com/office/drawing/2014/main" id="{00000000-0008-0000-0D00-000009000000}"/>
            </a:ext>
          </a:extLst>
        </xdr:cNvPr>
        <xdr:cNvSpPr/>
      </xdr:nvSpPr>
      <xdr:spPr>
        <a:xfrm>
          <a:off x="1210818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10" name="下矢印 9">
          <a:extLst>
            <a:ext uri="{FF2B5EF4-FFF2-40B4-BE49-F238E27FC236}">
              <a16:creationId xmlns:a16="http://schemas.microsoft.com/office/drawing/2014/main" id="{00000000-0008-0000-0D00-00000A000000}"/>
            </a:ext>
          </a:extLst>
        </xdr:cNvPr>
        <xdr:cNvSpPr/>
      </xdr:nvSpPr>
      <xdr:spPr>
        <a:xfrm>
          <a:off x="12115800" y="915162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3&#22238;/&#12295;&#20104;&#31639;&#20250;&#35336;&#23398;_&#35299;&#35500;&amp;&#28436;&#32722;&#32232;_&#31532;4-3&#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 val="B_予算会計システム→"/>
      <sheetName val="B⓵_マスタ登録"/>
      <sheetName val="B②-1_【営業部】入力画面"/>
      <sheetName val="B③-1【営業部】予算仕訳"/>
      <sheetName val="B④-1【営業部】予算元帳"/>
      <sheetName val="B②-2_【購買部】入力画面"/>
      <sheetName val="B②-3_【管理部】入力画面"/>
      <sheetName val="Sheet8"/>
      <sheetName val="Sheet3"/>
      <sheetName val="Sheet4"/>
    </sheetNames>
    <sheetDataSet>
      <sheetData sheetId="0"/>
      <sheetData sheetId="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row r="11">
          <cell r="B11" t="str">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ell>
        </row>
        <row r="28">
          <cell r="M28">
            <v>100</v>
          </cell>
          <cell r="N28">
            <v>110</v>
          </cell>
          <cell r="O28">
            <v>121</v>
          </cell>
          <cell r="P28">
            <v>133</v>
          </cell>
          <cell r="Q28">
            <v>146</v>
          </cell>
          <cell r="R28">
            <v>160</v>
          </cell>
        </row>
        <row r="30">
          <cell r="M30">
            <v>176</v>
          </cell>
          <cell r="N30">
            <v>193</v>
          </cell>
          <cell r="O30">
            <v>212</v>
          </cell>
          <cell r="P30">
            <v>233</v>
          </cell>
          <cell r="Q30">
            <v>256</v>
          </cell>
          <cell r="R30">
            <v>281</v>
          </cell>
        </row>
        <row r="40">
          <cell r="M40">
            <v>5700</v>
          </cell>
          <cell r="N40">
            <v>6270</v>
          </cell>
          <cell r="O40">
            <v>6897</v>
          </cell>
          <cell r="P40">
            <v>7581</v>
          </cell>
          <cell r="Q40">
            <v>8322</v>
          </cell>
          <cell r="R40">
            <v>9120</v>
          </cell>
        </row>
        <row r="42">
          <cell r="M42">
            <v>10032</v>
          </cell>
          <cell r="N42">
            <v>11001</v>
          </cell>
          <cell r="O42">
            <v>12084</v>
          </cell>
          <cell r="P42">
            <v>13281</v>
          </cell>
          <cell r="Q42">
            <v>14592</v>
          </cell>
          <cell r="R42">
            <v>16017</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118" t="s">
        <v>30</v>
      </c>
      <c r="D1" s="118"/>
      <c r="E1" s="118"/>
      <c r="F1" s="118"/>
      <c r="G1" s="118"/>
      <c r="H1" s="118"/>
      <c r="I1" s="118"/>
      <c r="J1" s="118"/>
      <c r="K1" s="118"/>
      <c r="L1" s="118"/>
      <c r="M1" s="118"/>
      <c r="N1" s="13"/>
    </row>
    <row r="2" spans="2:16" ht="31.5" x14ac:dyDescent="0.55000000000000004">
      <c r="B2" s="13"/>
      <c r="C2" s="117" t="s">
        <v>28</v>
      </c>
      <c r="D2" s="117"/>
      <c r="E2" s="117"/>
      <c r="F2" s="117"/>
      <c r="G2" s="117"/>
      <c r="H2" s="117"/>
      <c r="I2" s="117"/>
      <c r="J2" s="117"/>
      <c r="K2" s="117"/>
      <c r="L2" s="117"/>
      <c r="M2" s="117"/>
      <c r="N2" s="13"/>
    </row>
    <row r="3" spans="2:16" x14ac:dyDescent="0.55000000000000004">
      <c r="B3" s="23"/>
      <c r="C3" s="24"/>
      <c r="D3" s="24"/>
      <c r="E3" s="24"/>
      <c r="F3" s="24"/>
      <c r="G3" s="24"/>
      <c r="H3" s="24"/>
      <c r="I3" s="24"/>
      <c r="J3" s="24"/>
      <c r="K3" s="24"/>
      <c r="L3" s="24"/>
      <c r="M3" s="24"/>
      <c r="N3" s="25"/>
    </row>
    <row r="4" spans="2:16" ht="80.5" customHeight="1" x14ac:dyDescent="0.6">
      <c r="B4" s="26"/>
      <c r="C4" s="119" t="s">
        <v>31</v>
      </c>
      <c r="D4" s="120"/>
      <c r="E4" s="120"/>
      <c r="F4" s="120"/>
      <c r="G4" s="120"/>
      <c r="H4" s="120"/>
      <c r="I4" s="120"/>
      <c r="J4" s="120"/>
      <c r="K4" s="120"/>
      <c r="L4" s="120"/>
      <c r="M4" s="120"/>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32</v>
      </c>
      <c r="D6" s="21"/>
      <c r="E6" s="21"/>
      <c r="F6" s="21"/>
      <c r="G6" s="21"/>
      <c r="H6" s="21"/>
      <c r="I6" s="21"/>
      <c r="J6" s="21"/>
      <c r="K6" s="21"/>
      <c r="L6" s="21"/>
      <c r="M6" s="21"/>
      <c r="N6" s="22"/>
    </row>
    <row r="7" spans="2:16" ht="251" customHeight="1" x14ac:dyDescent="0.55000000000000004">
      <c r="B7" s="14"/>
      <c r="C7" s="121" t="s">
        <v>35</v>
      </c>
      <c r="D7" s="122"/>
      <c r="E7" s="122"/>
      <c r="F7" s="122"/>
      <c r="G7" s="122"/>
      <c r="H7" s="122"/>
      <c r="I7" s="122"/>
      <c r="J7" s="122"/>
      <c r="K7" s="122"/>
      <c r="L7" s="122"/>
      <c r="M7" s="122"/>
      <c r="N7" s="16"/>
    </row>
    <row r="8" spans="2:16" ht="331" customHeight="1" x14ac:dyDescent="0.55000000000000004">
      <c r="B8" s="14"/>
      <c r="C8" s="121" t="s">
        <v>36</v>
      </c>
      <c r="D8" s="121"/>
      <c r="E8" s="121"/>
      <c r="F8" s="121"/>
      <c r="G8" s="121"/>
      <c r="H8" s="121"/>
      <c r="I8" s="121"/>
      <c r="J8" s="121"/>
      <c r="K8" s="121"/>
      <c r="L8" s="121"/>
      <c r="M8" s="121"/>
      <c r="N8" s="16"/>
    </row>
    <row r="9" spans="2:16" ht="22.5" x14ac:dyDescent="0.55000000000000004">
      <c r="B9" s="19"/>
      <c r="C9" s="20" t="s">
        <v>29</v>
      </c>
      <c r="D9" s="21"/>
      <c r="E9" s="21"/>
      <c r="F9" s="21"/>
      <c r="G9" s="21"/>
      <c r="H9" s="21"/>
      <c r="I9" s="21"/>
      <c r="J9" s="21"/>
      <c r="K9" s="21"/>
      <c r="L9" s="21"/>
      <c r="M9" s="21"/>
      <c r="N9" s="22"/>
    </row>
    <row r="10" spans="2:16" ht="409.6" customHeight="1" x14ac:dyDescent="0.55000000000000004">
      <c r="B10" s="14"/>
      <c r="C10" s="121" t="s">
        <v>37</v>
      </c>
      <c r="D10" s="122"/>
      <c r="E10" s="122"/>
      <c r="F10" s="122"/>
      <c r="G10" s="122"/>
      <c r="H10" s="122"/>
      <c r="I10" s="122"/>
      <c r="J10" s="122"/>
      <c r="K10" s="122"/>
      <c r="L10" s="122"/>
      <c r="M10" s="122"/>
      <c r="N10" s="16"/>
    </row>
    <row r="11" spans="2:16" ht="139.75" customHeight="1" x14ac:dyDescent="0.55000000000000004">
      <c r="B11" s="17"/>
      <c r="C11" s="115" t="s">
        <v>38</v>
      </c>
      <c r="D11" s="116"/>
      <c r="E11" s="116"/>
      <c r="F11" s="116"/>
      <c r="G11" s="116"/>
      <c r="H11" s="116"/>
      <c r="I11" s="116"/>
      <c r="J11" s="116"/>
      <c r="K11" s="116"/>
      <c r="L11" s="116"/>
      <c r="M11" s="116"/>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B1:T153"/>
  <sheetViews>
    <sheetView showGridLines="0" zoomScale="60" zoomScaleNormal="60" workbookViewId="0"/>
  </sheetViews>
  <sheetFormatPr defaultRowHeight="18" x14ac:dyDescent="0.55000000000000004"/>
  <cols>
    <col min="1" max="1" width="3.9140625" customWidth="1"/>
    <col min="9" max="9" width="11.33203125" customWidth="1"/>
    <col min="13" max="13" width="10.08203125" customWidth="1"/>
    <col min="15" max="15" width="15.6640625" customWidth="1"/>
    <col min="16" max="16" width="15.9140625" customWidth="1"/>
    <col min="17" max="17" width="14.58203125" customWidth="1"/>
    <col min="18" max="18" width="14.33203125" customWidth="1"/>
    <col min="19" max="19" width="13.1640625" customWidth="1"/>
    <col min="20" max="20" width="17.5" customWidth="1"/>
  </cols>
  <sheetData>
    <row r="1" spans="2:20" s="1" customFormat="1" ht="25.5" x14ac:dyDescent="0.85">
      <c r="B1" s="5" t="s">
        <v>26</v>
      </c>
      <c r="C1" s="5"/>
      <c r="D1" s="5"/>
      <c r="E1" s="5"/>
      <c r="F1" s="5"/>
      <c r="G1" s="5"/>
      <c r="H1" s="5"/>
      <c r="I1" s="5"/>
      <c r="J1" s="5"/>
      <c r="K1" s="6"/>
      <c r="L1" s="6"/>
      <c r="M1" s="6"/>
      <c r="N1" s="6"/>
      <c r="O1" s="6"/>
      <c r="P1" s="6"/>
      <c r="Q1" s="6"/>
      <c r="R1" s="6"/>
      <c r="S1" s="34"/>
      <c r="T1" s="34"/>
    </row>
    <row r="2" spans="2:20" s="1" customFormat="1" ht="38" x14ac:dyDescent="1.25">
      <c r="B2" s="171" t="s">
        <v>27</v>
      </c>
      <c r="C2" s="171"/>
      <c r="D2" s="171"/>
      <c r="E2" s="171"/>
      <c r="F2" s="171"/>
      <c r="G2" s="171"/>
      <c r="H2" s="171"/>
      <c r="I2" s="171"/>
      <c r="J2" s="181" t="str">
        <f>A①_営業部_入力!J2</f>
        <v>第4-５問</v>
      </c>
      <c r="K2" s="181"/>
      <c r="L2" s="219" t="str">
        <f>A①_営業部_入力!M2</f>
        <v>部門別月次予算PL（その４-５）</v>
      </c>
      <c r="M2" s="219"/>
      <c r="N2" s="219"/>
      <c r="O2" s="219"/>
      <c r="P2" s="219"/>
      <c r="Q2" s="219"/>
      <c r="R2" s="219"/>
      <c r="S2" s="219"/>
      <c r="T2" s="219"/>
    </row>
    <row r="3" spans="2:20" s="1" customFormat="1" ht="31.5" x14ac:dyDescent="1.05">
      <c r="B3" s="30" t="s">
        <v>368</v>
      </c>
      <c r="C3" s="30"/>
      <c r="D3" s="8"/>
      <c r="E3" s="8"/>
      <c r="F3" s="8"/>
      <c r="G3" s="8"/>
      <c r="H3" s="8"/>
      <c r="I3" s="8"/>
      <c r="J3" s="41"/>
      <c r="K3" s="41"/>
      <c r="L3" s="9"/>
      <c r="M3" s="9"/>
      <c r="N3" s="41"/>
      <c r="O3" s="41"/>
      <c r="P3" s="41" t="s">
        <v>53</v>
      </c>
      <c r="Q3" s="9"/>
      <c r="R3" s="9"/>
      <c r="S3" s="8"/>
      <c r="T3" s="10"/>
    </row>
    <row r="4" spans="2:20" s="1" customFormat="1" ht="22.5" x14ac:dyDescent="0.55000000000000004">
      <c r="B4" s="220" t="s">
        <v>0</v>
      </c>
      <c r="C4" s="220"/>
      <c r="D4" s="220"/>
      <c r="E4" s="220"/>
      <c r="F4" s="220"/>
      <c r="G4" s="220"/>
      <c r="H4" s="220"/>
      <c r="I4" s="220"/>
      <c r="J4" s="220"/>
      <c r="K4" s="220"/>
      <c r="L4" s="220"/>
      <c r="M4" s="220"/>
      <c r="N4" s="220"/>
      <c r="O4" s="220"/>
      <c r="P4" s="220"/>
      <c r="Q4" s="220"/>
      <c r="R4" s="220"/>
      <c r="S4" s="220"/>
      <c r="T4" s="220"/>
    </row>
    <row r="5" spans="2:20" s="1" customFormat="1" ht="46.75" customHeight="1" x14ac:dyDescent="0.55000000000000004">
      <c r="B5" s="221" t="s">
        <v>191</v>
      </c>
      <c r="C5" s="221"/>
      <c r="D5" s="221"/>
      <c r="E5" s="221"/>
      <c r="F5" s="221"/>
      <c r="G5" s="221"/>
      <c r="H5" s="221"/>
      <c r="I5" s="221"/>
      <c r="J5" s="221"/>
      <c r="K5" s="221"/>
      <c r="L5" s="221"/>
      <c r="M5" s="221"/>
      <c r="N5" s="221"/>
      <c r="O5" s="221"/>
      <c r="P5" s="221"/>
      <c r="Q5" s="221"/>
      <c r="R5" s="221"/>
      <c r="S5" s="221"/>
      <c r="T5" s="221"/>
    </row>
    <row r="6" spans="2:20" s="1" customFormat="1" thickBot="1" x14ac:dyDescent="0.6"/>
    <row r="7" spans="2:20" s="1" customFormat="1" ht="29" thickBot="1" x14ac:dyDescent="0.6">
      <c r="B7" s="11">
        <v>2</v>
      </c>
      <c r="C7" s="222" t="s">
        <v>192</v>
      </c>
      <c r="D7" s="222"/>
      <c r="E7" s="222"/>
      <c r="F7" s="11">
        <v>2</v>
      </c>
      <c r="G7" s="170" t="s">
        <v>421</v>
      </c>
      <c r="H7" s="170"/>
      <c r="I7" s="170"/>
      <c r="J7" s="223" t="s">
        <v>193</v>
      </c>
      <c r="K7" s="224"/>
      <c r="L7" s="225" t="s">
        <v>257</v>
      </c>
      <c r="M7" s="205"/>
      <c r="N7" s="205"/>
      <c r="O7" s="226"/>
      <c r="P7" s="51" t="s">
        <v>194</v>
      </c>
      <c r="Q7" s="206" t="s">
        <v>195</v>
      </c>
      <c r="R7" s="208"/>
      <c r="S7"/>
      <c r="T7"/>
    </row>
    <row r="9" spans="2:20" ht="18.5" thickBot="1" x14ac:dyDescent="0.6"/>
    <row r="10" spans="2:20" ht="29" thickBot="1" x14ac:dyDescent="0.6">
      <c r="B10" s="206" t="s">
        <v>196</v>
      </c>
      <c r="C10" s="207"/>
      <c r="D10" s="207"/>
      <c r="E10" s="207"/>
      <c r="F10" s="207"/>
      <c r="G10" s="207"/>
      <c r="H10" s="207"/>
      <c r="I10" s="207"/>
      <c r="J10" s="207"/>
      <c r="K10" s="208"/>
    </row>
    <row r="11" spans="2:20" ht="18.5" thickBot="1" x14ac:dyDescent="0.6"/>
    <row r="12" spans="2:20" ht="29" thickBot="1" x14ac:dyDescent="0.6">
      <c r="C12" s="52">
        <v>1</v>
      </c>
      <c r="D12" s="206" t="s">
        <v>197</v>
      </c>
      <c r="E12" s="207"/>
      <c r="F12" s="207"/>
      <c r="G12" s="207"/>
      <c r="H12" s="207"/>
      <c r="I12" s="208"/>
    </row>
    <row r="13" spans="2:20" ht="18.5" thickBot="1" x14ac:dyDescent="0.6"/>
    <row r="14" spans="2:20" ht="29.5" thickBot="1" x14ac:dyDescent="0.6">
      <c r="D14" s="52"/>
      <c r="E14" s="53" t="s">
        <v>198</v>
      </c>
      <c r="F14" s="54"/>
      <c r="G14" s="55"/>
      <c r="H14" s="56"/>
      <c r="I14" s="56"/>
      <c r="J14" s="56"/>
      <c r="K14" s="57"/>
    </row>
    <row r="16" spans="2:20" ht="18.5" thickBot="1" x14ac:dyDescent="0.6"/>
    <row r="17" spans="3:11" ht="29" thickBot="1" x14ac:dyDescent="0.6">
      <c r="C17" s="52">
        <v>2</v>
      </c>
      <c r="D17" s="206" t="s">
        <v>199</v>
      </c>
      <c r="E17" s="207"/>
      <c r="F17" s="207"/>
      <c r="G17" s="207"/>
      <c r="H17" s="207"/>
      <c r="I17" s="208"/>
    </row>
    <row r="18" spans="3:11" ht="18.5" thickBot="1" x14ac:dyDescent="0.6"/>
    <row r="19" spans="3:11" ht="29.5" thickBot="1" x14ac:dyDescent="0.6">
      <c r="D19" s="52"/>
      <c r="E19" s="216" t="s">
        <v>200</v>
      </c>
      <c r="F19" s="217"/>
      <c r="G19" s="217"/>
      <c r="H19" s="217"/>
      <c r="I19" s="217"/>
      <c r="J19" s="217"/>
      <c r="K19" s="218"/>
    </row>
    <row r="20" spans="3:11" ht="18.5" thickBot="1" x14ac:dyDescent="0.6"/>
    <row r="21" spans="3:11" ht="29" thickBot="1" x14ac:dyDescent="0.6">
      <c r="C21" s="52">
        <v>3</v>
      </c>
      <c r="D21" s="206" t="s">
        <v>201</v>
      </c>
      <c r="E21" s="207"/>
      <c r="F21" s="207"/>
      <c r="G21" s="207"/>
      <c r="H21" s="207"/>
      <c r="I21" s="208"/>
    </row>
    <row r="22" spans="3:11" ht="18.5" thickBot="1" x14ac:dyDescent="0.6"/>
    <row r="23" spans="3:11" ht="29.5" thickBot="1" x14ac:dyDescent="0.6">
      <c r="D23" s="52" t="s">
        <v>202</v>
      </c>
      <c r="E23" s="216" t="s">
        <v>203</v>
      </c>
      <c r="F23" s="217"/>
      <c r="G23" s="217"/>
      <c r="H23" s="217"/>
      <c r="I23" s="217"/>
      <c r="J23" s="217"/>
      <c r="K23" s="218"/>
    </row>
    <row r="26" spans="3:11" ht="18.5" thickBot="1" x14ac:dyDescent="0.6"/>
    <row r="27" spans="3:11" ht="29" thickBot="1" x14ac:dyDescent="0.6">
      <c r="C27" s="52">
        <v>4</v>
      </c>
      <c r="D27" s="206" t="s">
        <v>204</v>
      </c>
      <c r="E27" s="207"/>
      <c r="F27" s="207"/>
      <c r="G27" s="207"/>
      <c r="H27" s="207"/>
      <c r="I27" s="208"/>
    </row>
    <row r="28" spans="3:11" ht="26.5" x14ac:dyDescent="0.55000000000000004">
      <c r="D28" s="58" t="s">
        <v>205</v>
      </c>
    </row>
    <row r="30" spans="3:11" ht="28.5" x14ac:dyDescent="0.55000000000000004">
      <c r="D30" s="11" t="s">
        <v>206</v>
      </c>
      <c r="E30" s="170" t="s">
        <v>207</v>
      </c>
      <c r="F30" s="170"/>
      <c r="G30" s="170"/>
    </row>
    <row r="31" spans="3:11" ht="36.65" customHeight="1" x14ac:dyDescent="0.55000000000000004"/>
    <row r="32" spans="3:11" ht="36.65" customHeight="1" x14ac:dyDescent="0.55000000000000004">
      <c r="E32" s="11" t="s">
        <v>208</v>
      </c>
      <c r="F32" s="170" t="s">
        <v>209</v>
      </c>
      <c r="G32" s="170"/>
      <c r="H32" s="170"/>
    </row>
    <row r="33" spans="4:12" ht="16.25" customHeight="1" thickBot="1" x14ac:dyDescent="0.6"/>
    <row r="34" spans="4:12" ht="36.65" hidden="1" customHeight="1" thickBot="1" x14ac:dyDescent="0.6">
      <c r="F34" s="52">
        <v>100</v>
      </c>
      <c r="G34" s="196" t="s">
        <v>210</v>
      </c>
      <c r="H34" s="197"/>
      <c r="I34" s="198"/>
      <c r="J34" s="59" t="s">
        <v>211</v>
      </c>
      <c r="K34" s="196" t="s">
        <v>212</v>
      </c>
      <c r="L34" s="198"/>
    </row>
    <row r="35" spans="4:12" ht="36.65" hidden="1" customHeight="1" thickBot="1" x14ac:dyDescent="0.6">
      <c r="F35" s="52">
        <v>120</v>
      </c>
      <c r="G35" s="196" t="s">
        <v>213</v>
      </c>
      <c r="H35" s="197"/>
      <c r="I35" s="198"/>
      <c r="J35" s="59" t="s">
        <v>211</v>
      </c>
      <c r="K35" s="196" t="s">
        <v>212</v>
      </c>
      <c r="L35" s="198"/>
    </row>
    <row r="36" spans="4:12" ht="36.65" customHeight="1" thickBot="1" x14ac:dyDescent="0.6">
      <c r="F36" s="52">
        <v>199</v>
      </c>
      <c r="G36" s="196" t="s">
        <v>279</v>
      </c>
      <c r="H36" s="197"/>
      <c r="I36" s="198"/>
      <c r="J36" s="59" t="s">
        <v>211</v>
      </c>
      <c r="K36" s="196" t="s">
        <v>212</v>
      </c>
      <c r="L36" s="198"/>
    </row>
    <row r="37" spans="4:12" ht="13.25" customHeight="1" x14ac:dyDescent="0.55000000000000004"/>
    <row r="38" spans="4:12" ht="36.65" customHeight="1" x14ac:dyDescent="0.55000000000000004">
      <c r="E38" s="11" t="s">
        <v>214</v>
      </c>
      <c r="F38" s="170" t="s">
        <v>215</v>
      </c>
      <c r="G38" s="170"/>
      <c r="H38" s="170"/>
    </row>
    <row r="39" spans="4:12" ht="36.65" customHeight="1" x14ac:dyDescent="0.55000000000000004">
      <c r="F39" s="60"/>
    </row>
    <row r="40" spans="4:12" ht="0.65" hidden="1" customHeight="1" thickBot="1" x14ac:dyDescent="0.6">
      <c r="F40" s="52">
        <v>230</v>
      </c>
      <c r="G40" s="196" t="s">
        <v>216</v>
      </c>
      <c r="H40" s="197"/>
      <c r="I40" s="198"/>
      <c r="J40" s="59" t="s">
        <v>217</v>
      </c>
      <c r="K40" s="196" t="s">
        <v>212</v>
      </c>
      <c r="L40" s="198"/>
    </row>
    <row r="41" spans="4:12" ht="0.65" hidden="1" customHeight="1" x14ac:dyDescent="0.55000000000000004"/>
    <row r="42" spans="4:12" ht="36.65" customHeight="1" x14ac:dyDescent="0.55000000000000004">
      <c r="E42" s="11" t="s">
        <v>218</v>
      </c>
      <c r="F42" s="170" t="s">
        <v>219</v>
      </c>
      <c r="G42" s="170"/>
      <c r="H42" s="170"/>
    </row>
    <row r="43" spans="4:12" ht="34.75" customHeight="1" x14ac:dyDescent="0.55000000000000004">
      <c r="F43" s="60"/>
    </row>
    <row r="44" spans="4:12" ht="29.5" hidden="1" thickBot="1" x14ac:dyDescent="0.6">
      <c r="F44" s="52">
        <v>310</v>
      </c>
      <c r="G44" s="196" t="s">
        <v>220</v>
      </c>
      <c r="H44" s="197"/>
      <c r="I44" s="198"/>
      <c r="J44" s="59" t="s">
        <v>217</v>
      </c>
      <c r="K44" s="196" t="s">
        <v>212</v>
      </c>
      <c r="L44" s="198"/>
    </row>
    <row r="45" spans="4:12" ht="29.5" hidden="1" thickBot="1" x14ac:dyDescent="0.6">
      <c r="F45" s="60"/>
    </row>
    <row r="46" spans="4:12" ht="0.65" hidden="1" customHeight="1" thickBot="1" x14ac:dyDescent="0.6">
      <c r="F46" s="52">
        <v>380</v>
      </c>
      <c r="G46" s="196" t="s">
        <v>221</v>
      </c>
      <c r="H46" s="197"/>
      <c r="I46" s="198"/>
      <c r="J46" s="59" t="s">
        <v>217</v>
      </c>
      <c r="K46" s="196" t="s">
        <v>212</v>
      </c>
      <c r="L46" s="198"/>
    </row>
    <row r="48" spans="4:12" ht="28.5" x14ac:dyDescent="0.55000000000000004">
      <c r="D48" s="11" t="s">
        <v>222</v>
      </c>
      <c r="E48" s="170" t="s">
        <v>223</v>
      </c>
      <c r="F48" s="170"/>
      <c r="G48" s="170"/>
    </row>
    <row r="50" spans="5:13" ht="28.5" x14ac:dyDescent="0.55000000000000004">
      <c r="E50" s="11" t="s">
        <v>224</v>
      </c>
      <c r="F50" s="170" t="s">
        <v>225</v>
      </c>
      <c r="G50" s="170"/>
      <c r="H50" s="170"/>
    </row>
    <row r="51" spans="5:13" ht="7.25" customHeight="1" thickBot="1" x14ac:dyDescent="0.6"/>
    <row r="52" spans="5:13" ht="29.5" thickBot="1" x14ac:dyDescent="0.6">
      <c r="F52" s="52">
        <v>400</v>
      </c>
      <c r="G52" s="196" t="s">
        <v>24</v>
      </c>
      <c r="H52" s="197"/>
      <c r="I52" s="198"/>
      <c r="J52" s="59" t="s">
        <v>217</v>
      </c>
      <c r="K52" s="196" t="s">
        <v>212</v>
      </c>
      <c r="L52" s="198"/>
    </row>
    <row r="53" spans="5:13" ht="29.5" thickBot="1" x14ac:dyDescent="0.6">
      <c r="F53" s="52">
        <v>610</v>
      </c>
      <c r="G53" s="196" t="s">
        <v>269</v>
      </c>
      <c r="H53" s="197"/>
      <c r="I53" s="198"/>
      <c r="J53" s="59" t="s">
        <v>217</v>
      </c>
      <c r="K53" s="196" t="s">
        <v>212</v>
      </c>
      <c r="L53" s="198"/>
    </row>
    <row r="55" spans="5:13" ht="28.5" x14ac:dyDescent="0.55000000000000004">
      <c r="E55" s="11" t="s">
        <v>226</v>
      </c>
      <c r="F55" s="170" t="s">
        <v>227</v>
      </c>
      <c r="G55" s="170"/>
      <c r="H55" s="170"/>
    </row>
    <row r="56" spans="5:13" ht="29.5" thickBot="1" x14ac:dyDescent="0.6">
      <c r="F56" s="60" t="s">
        <v>228</v>
      </c>
    </row>
    <row r="57" spans="5:13" ht="29.5" thickBot="1" x14ac:dyDescent="0.6">
      <c r="F57" s="52">
        <v>510</v>
      </c>
      <c r="G57" s="196" t="s">
        <v>265</v>
      </c>
      <c r="H57" s="197"/>
      <c r="I57" s="198"/>
      <c r="J57" s="59" t="s">
        <v>211</v>
      </c>
      <c r="K57" s="196" t="s">
        <v>266</v>
      </c>
      <c r="L57" s="198"/>
    </row>
    <row r="58" spans="5:13" ht="29.5" thickBot="1" x14ac:dyDescent="0.6">
      <c r="F58" s="60"/>
      <c r="G58" s="52">
        <v>501</v>
      </c>
      <c r="H58" s="199" t="s">
        <v>169</v>
      </c>
      <c r="I58" s="200"/>
      <c r="J58" s="201"/>
      <c r="K58" s="59" t="s">
        <v>211</v>
      </c>
      <c r="L58" s="196" t="s">
        <v>212</v>
      </c>
      <c r="M58" s="198"/>
    </row>
    <row r="59" spans="5:13" ht="29.5" thickBot="1" x14ac:dyDescent="0.6">
      <c r="F59" s="60"/>
      <c r="G59" s="52">
        <v>505</v>
      </c>
      <c r="H59" s="199" t="s">
        <v>154</v>
      </c>
      <c r="I59" s="200"/>
      <c r="J59" s="201"/>
      <c r="K59" s="65" t="s">
        <v>217</v>
      </c>
      <c r="L59" s="196" t="s">
        <v>212</v>
      </c>
      <c r="M59" s="198"/>
    </row>
    <row r="60" spans="5:13" ht="29.5" thickBot="1" x14ac:dyDescent="0.6">
      <c r="F60" s="60"/>
      <c r="G60" s="52">
        <v>509</v>
      </c>
      <c r="H60" s="199" t="s">
        <v>76</v>
      </c>
      <c r="I60" s="200"/>
      <c r="J60" s="201"/>
      <c r="K60" s="59" t="s">
        <v>211</v>
      </c>
      <c r="L60" s="196" t="s">
        <v>212</v>
      </c>
      <c r="M60" s="198"/>
    </row>
    <row r="61" spans="5:13" ht="29.5" thickBot="1" x14ac:dyDescent="0.6">
      <c r="F61" s="60"/>
    </row>
    <row r="62" spans="5:13" ht="29.5" thickBot="1" x14ac:dyDescent="0.6">
      <c r="F62" s="52">
        <v>512</v>
      </c>
      <c r="G62" s="196" t="s">
        <v>267</v>
      </c>
      <c r="H62" s="197"/>
      <c r="I62" s="198"/>
      <c r="J62" s="59" t="s">
        <v>211</v>
      </c>
      <c r="K62" s="196" t="s">
        <v>212</v>
      </c>
      <c r="L62" s="198"/>
    </row>
    <row r="63" spans="5:13" ht="29.5" thickBot="1" x14ac:dyDescent="0.6">
      <c r="F63" s="60"/>
    </row>
    <row r="64" spans="5:13" ht="29.5" thickBot="1" x14ac:dyDescent="0.6">
      <c r="F64" s="52">
        <v>521</v>
      </c>
      <c r="G64" s="196" t="s">
        <v>72</v>
      </c>
      <c r="H64" s="197"/>
      <c r="I64" s="198"/>
      <c r="J64" s="59" t="s">
        <v>211</v>
      </c>
      <c r="K64" s="196" t="s">
        <v>212</v>
      </c>
      <c r="L64" s="198"/>
    </row>
    <row r="65" spans="5:17" ht="29.5" thickBot="1" x14ac:dyDescent="0.6">
      <c r="F65" s="52">
        <v>522</v>
      </c>
      <c r="G65" s="196" t="s">
        <v>268</v>
      </c>
      <c r="H65" s="197"/>
      <c r="I65" s="198"/>
      <c r="J65" s="59" t="s">
        <v>211</v>
      </c>
      <c r="K65" s="196" t="s">
        <v>212</v>
      </c>
      <c r="L65" s="198"/>
    </row>
    <row r="66" spans="5:17" ht="29.5" thickBot="1" x14ac:dyDescent="0.6">
      <c r="F66" s="60"/>
    </row>
    <row r="67" spans="5:17" ht="29.5" thickBot="1" x14ac:dyDescent="0.6">
      <c r="F67" s="52">
        <v>620</v>
      </c>
      <c r="G67" s="196" t="s">
        <v>180</v>
      </c>
      <c r="H67" s="197"/>
      <c r="I67" s="198"/>
      <c r="J67" s="59" t="s">
        <v>211</v>
      </c>
      <c r="K67" s="196" t="s">
        <v>212</v>
      </c>
      <c r="L67" s="198"/>
    </row>
    <row r="68" spans="5:17" ht="29" x14ac:dyDescent="0.55000000000000004">
      <c r="F68" s="60"/>
    </row>
    <row r="69" spans="5:17" ht="28.5" x14ac:dyDescent="0.55000000000000004">
      <c r="E69" s="204" t="s">
        <v>276</v>
      </c>
      <c r="F69" s="205"/>
      <c r="G69" s="205"/>
      <c r="H69" s="205"/>
    </row>
    <row r="70" spans="5:17" ht="29.5" thickBot="1" x14ac:dyDescent="0.6">
      <c r="F70" s="60"/>
    </row>
    <row r="71" spans="5:17" ht="29.5" thickBot="1" x14ac:dyDescent="0.6">
      <c r="F71" s="67" t="s">
        <v>270</v>
      </c>
      <c r="G71" s="196" t="s">
        <v>174</v>
      </c>
      <c r="H71" s="197"/>
      <c r="I71" s="198"/>
      <c r="J71" s="59" t="s">
        <v>217</v>
      </c>
      <c r="K71" s="196" t="s">
        <v>266</v>
      </c>
      <c r="L71" s="198"/>
    </row>
    <row r="72" spans="5:17" ht="29.5" thickBot="1" x14ac:dyDescent="0.6">
      <c r="F72" s="60"/>
      <c r="G72" s="67" t="s">
        <v>271</v>
      </c>
      <c r="H72" s="196" t="s">
        <v>272</v>
      </c>
      <c r="I72" s="197"/>
      <c r="J72" s="198"/>
      <c r="K72" s="59" t="s">
        <v>217</v>
      </c>
      <c r="L72" s="196" t="s">
        <v>266</v>
      </c>
      <c r="M72" s="198"/>
    </row>
    <row r="73" spans="5:17" ht="29.5" thickBot="1" x14ac:dyDescent="0.6">
      <c r="F73" s="60"/>
      <c r="H73" s="67" t="s">
        <v>273</v>
      </c>
      <c r="I73" s="196" t="s">
        <v>274</v>
      </c>
      <c r="J73" s="197"/>
      <c r="K73" s="198"/>
      <c r="L73" s="59" t="s">
        <v>217</v>
      </c>
      <c r="M73" s="196" t="s">
        <v>266</v>
      </c>
      <c r="N73" s="198"/>
    </row>
    <row r="74" spans="5:17" ht="29.5" thickBot="1" x14ac:dyDescent="0.6">
      <c r="F74" s="60"/>
      <c r="H74" s="90"/>
      <c r="I74" s="52">
        <v>400</v>
      </c>
      <c r="J74" s="196" t="s">
        <v>24</v>
      </c>
      <c r="K74" s="197"/>
      <c r="L74" s="198"/>
      <c r="M74" s="59" t="s">
        <v>217</v>
      </c>
      <c r="N74" s="196" t="s">
        <v>212</v>
      </c>
      <c r="O74" s="198"/>
    </row>
    <row r="75" spans="5:17" ht="29.5" thickBot="1" x14ac:dyDescent="0.6">
      <c r="F75" s="60"/>
      <c r="I75" s="67" t="s">
        <v>275</v>
      </c>
      <c r="J75" s="196" t="s">
        <v>80</v>
      </c>
      <c r="K75" s="197"/>
      <c r="L75" s="198"/>
      <c r="M75" s="59" t="s">
        <v>217</v>
      </c>
      <c r="N75" s="196" t="s">
        <v>266</v>
      </c>
      <c r="O75" s="198"/>
    </row>
    <row r="76" spans="5:17" ht="29.5" thickBot="1" x14ac:dyDescent="0.6">
      <c r="F76" s="60"/>
      <c r="J76" s="52">
        <v>512</v>
      </c>
      <c r="K76" s="196" t="s">
        <v>267</v>
      </c>
      <c r="L76" s="197"/>
      <c r="M76" s="198"/>
      <c r="N76" s="59" t="s">
        <v>211</v>
      </c>
      <c r="O76" s="196" t="s">
        <v>212</v>
      </c>
      <c r="P76" s="198"/>
    </row>
    <row r="77" spans="5:17" ht="29.5" thickBot="1" x14ac:dyDescent="0.6">
      <c r="F77" s="60"/>
      <c r="J77" s="52">
        <v>500</v>
      </c>
      <c r="K77" s="196" t="s">
        <v>265</v>
      </c>
      <c r="L77" s="197"/>
      <c r="M77" s="198"/>
      <c r="N77" s="59" t="s">
        <v>211</v>
      </c>
      <c r="O77" s="196" t="s">
        <v>266</v>
      </c>
      <c r="P77" s="198"/>
    </row>
    <row r="78" spans="5:17" ht="29.5" thickBot="1" x14ac:dyDescent="0.6">
      <c r="F78" s="60"/>
      <c r="K78" s="52">
        <v>501</v>
      </c>
      <c r="L78" s="199" t="s">
        <v>169</v>
      </c>
      <c r="M78" s="200"/>
      <c r="N78" s="201"/>
      <c r="O78" s="59" t="s">
        <v>211</v>
      </c>
      <c r="P78" s="196" t="s">
        <v>212</v>
      </c>
      <c r="Q78" s="198"/>
    </row>
    <row r="79" spans="5:17" ht="29.5" thickBot="1" x14ac:dyDescent="0.6">
      <c r="F79" s="60"/>
      <c r="K79" s="52">
        <v>505</v>
      </c>
      <c r="L79" s="199" t="s">
        <v>154</v>
      </c>
      <c r="M79" s="200"/>
      <c r="N79" s="201"/>
      <c r="O79" s="65" t="s">
        <v>217</v>
      </c>
      <c r="P79" s="196" t="s">
        <v>212</v>
      </c>
      <c r="Q79" s="198"/>
    </row>
    <row r="80" spans="5:17" ht="29.5" thickBot="1" x14ac:dyDescent="0.6">
      <c r="F80" s="60"/>
      <c r="K80" s="52">
        <v>509</v>
      </c>
      <c r="L80" s="199" t="s">
        <v>76</v>
      </c>
      <c r="M80" s="200"/>
      <c r="N80" s="201"/>
      <c r="O80" s="59" t="s">
        <v>211</v>
      </c>
      <c r="P80" s="196" t="s">
        <v>212</v>
      </c>
      <c r="Q80" s="198"/>
    </row>
    <row r="81" spans="4:17" ht="29.5" thickBot="1" x14ac:dyDescent="0.6">
      <c r="F81" s="60"/>
      <c r="H81" s="67" t="s">
        <v>325</v>
      </c>
      <c r="I81" s="196" t="s">
        <v>91</v>
      </c>
      <c r="J81" s="197"/>
      <c r="K81" s="198"/>
      <c r="L81" s="59" t="s">
        <v>217</v>
      </c>
      <c r="M81" s="196" t="s">
        <v>266</v>
      </c>
      <c r="N81" s="198"/>
      <c r="O81" s="91"/>
      <c r="P81" s="66"/>
      <c r="Q81" s="66"/>
    </row>
    <row r="82" spans="4:17" ht="29.5" thickBot="1" x14ac:dyDescent="0.6">
      <c r="F82" s="60"/>
      <c r="I82" s="52">
        <v>521</v>
      </c>
      <c r="J82" s="196" t="s">
        <v>72</v>
      </c>
      <c r="K82" s="197"/>
      <c r="L82" s="198"/>
      <c r="M82" s="59" t="s">
        <v>211</v>
      </c>
      <c r="N82" s="196" t="s">
        <v>212</v>
      </c>
      <c r="O82" s="198"/>
    </row>
    <row r="83" spans="4:17" ht="29.5" thickBot="1" x14ac:dyDescent="0.6">
      <c r="F83" s="60"/>
      <c r="I83" s="52">
        <v>522</v>
      </c>
      <c r="J83" s="196" t="s">
        <v>268</v>
      </c>
      <c r="K83" s="197"/>
      <c r="L83" s="198"/>
      <c r="M83" s="59" t="s">
        <v>211</v>
      </c>
      <c r="N83" s="196" t="s">
        <v>212</v>
      </c>
      <c r="O83" s="198"/>
    </row>
    <row r="84" spans="4:17" ht="29.5" thickBot="1" x14ac:dyDescent="0.6">
      <c r="F84" s="60"/>
      <c r="G84" s="52">
        <v>610</v>
      </c>
      <c r="H84" s="196" t="s">
        <v>269</v>
      </c>
      <c r="I84" s="197"/>
      <c r="J84" s="198"/>
      <c r="K84" s="59" t="s">
        <v>217</v>
      </c>
      <c r="L84" s="196" t="s">
        <v>212</v>
      </c>
      <c r="M84" s="198"/>
    </row>
    <row r="85" spans="4:17" ht="29.5" thickBot="1" x14ac:dyDescent="0.6">
      <c r="F85" s="60"/>
      <c r="G85" s="52">
        <v>620</v>
      </c>
      <c r="H85" s="196" t="s">
        <v>180</v>
      </c>
      <c r="I85" s="197"/>
      <c r="J85" s="198"/>
      <c r="K85" s="59" t="s">
        <v>211</v>
      </c>
      <c r="L85" s="196" t="s">
        <v>212</v>
      </c>
      <c r="M85" s="198"/>
    </row>
    <row r="86" spans="4:17" ht="29" x14ac:dyDescent="0.55000000000000004">
      <c r="F86" s="60"/>
    </row>
    <row r="87" spans="4:17" ht="29" x14ac:dyDescent="0.55000000000000004">
      <c r="F87" s="60"/>
    </row>
    <row r="88" spans="4:17" ht="29" x14ac:dyDescent="0.55000000000000004">
      <c r="F88" s="60"/>
    </row>
    <row r="89" spans="4:17" ht="28.5" x14ac:dyDescent="0.55000000000000004">
      <c r="D89" s="11" t="s">
        <v>229</v>
      </c>
      <c r="E89" s="170" t="s">
        <v>230</v>
      </c>
      <c r="F89" s="170"/>
      <c r="G89" s="170"/>
    </row>
    <row r="90" spans="4:17" ht="29" x14ac:dyDescent="0.55000000000000004">
      <c r="E90" s="60" t="s">
        <v>228</v>
      </c>
    </row>
    <row r="91" spans="4:17" ht="28.5" x14ac:dyDescent="0.55000000000000004">
      <c r="D91" s="11" t="s">
        <v>231</v>
      </c>
      <c r="E91" s="170" t="s">
        <v>232</v>
      </c>
      <c r="F91" s="170"/>
      <c r="G91" s="170"/>
    </row>
    <row r="92" spans="4:17" ht="29" x14ac:dyDescent="0.55000000000000004">
      <c r="E92" s="60"/>
    </row>
    <row r="93" spans="4:17" ht="28.5" x14ac:dyDescent="0.55000000000000004">
      <c r="E93" s="11" t="s">
        <v>233</v>
      </c>
      <c r="F93" s="170" t="s">
        <v>234</v>
      </c>
      <c r="G93" s="170"/>
      <c r="H93" s="170"/>
    </row>
    <row r="95" spans="4:17" ht="1.75" hidden="1" customHeight="1" thickBot="1" x14ac:dyDescent="0.6">
      <c r="F95" s="52">
        <v>910</v>
      </c>
      <c r="G95" s="196" t="s">
        <v>235</v>
      </c>
      <c r="H95" s="197"/>
      <c r="I95" s="198"/>
      <c r="J95" s="59" t="s">
        <v>217</v>
      </c>
      <c r="K95" s="196" t="s">
        <v>212</v>
      </c>
      <c r="L95" s="198"/>
    </row>
    <row r="96" spans="4:17" ht="1.75" hidden="1" customHeight="1" x14ac:dyDescent="0.55000000000000004">
      <c r="E96" s="60"/>
    </row>
    <row r="97" spans="4:15" ht="28.5" x14ac:dyDescent="0.55000000000000004">
      <c r="E97" s="11" t="s">
        <v>236</v>
      </c>
      <c r="F97" s="170" t="s">
        <v>237</v>
      </c>
      <c r="G97" s="170"/>
      <c r="H97" s="170"/>
    </row>
    <row r="99" spans="4:15" ht="29.5" hidden="1" thickBot="1" x14ac:dyDescent="0.6">
      <c r="F99" s="52">
        <v>980</v>
      </c>
      <c r="G99" s="196" t="s">
        <v>238</v>
      </c>
      <c r="H99" s="197"/>
      <c r="I99" s="198"/>
      <c r="J99" s="59" t="s">
        <v>217</v>
      </c>
      <c r="K99" s="196" t="s">
        <v>212</v>
      </c>
      <c r="L99" s="198"/>
    </row>
    <row r="100" spans="4:15" hidden="1" x14ac:dyDescent="0.55000000000000004"/>
    <row r="101" spans="4:15" ht="28.5" x14ac:dyDescent="0.55000000000000004">
      <c r="E101" s="11" t="s">
        <v>239</v>
      </c>
      <c r="F101" s="170" t="s">
        <v>240</v>
      </c>
      <c r="G101" s="170"/>
      <c r="H101" s="170"/>
    </row>
    <row r="103" spans="4:15" ht="1.75" hidden="1" customHeight="1" thickBot="1" x14ac:dyDescent="0.6">
      <c r="F103" s="52">
        <v>990</v>
      </c>
      <c r="G103" s="196" t="s">
        <v>240</v>
      </c>
      <c r="H103" s="197"/>
      <c r="I103" s="198"/>
      <c r="J103" s="59" t="s">
        <v>211</v>
      </c>
      <c r="K103" s="196" t="s">
        <v>212</v>
      </c>
      <c r="L103" s="198"/>
    </row>
    <row r="104" spans="4:15" ht="1.75" hidden="1" customHeight="1" x14ac:dyDescent="0.55000000000000004"/>
    <row r="105" spans="4:15" ht="1.75" hidden="1" customHeight="1" x14ac:dyDescent="0.55000000000000004">
      <c r="E105" s="60"/>
    </row>
    <row r="106" spans="4:15" ht="29" x14ac:dyDescent="0.55000000000000004">
      <c r="D106" s="11" t="s">
        <v>241</v>
      </c>
      <c r="E106" s="170" t="s">
        <v>242</v>
      </c>
      <c r="F106" s="170"/>
      <c r="G106" s="170"/>
      <c r="H106" s="61" t="s">
        <v>243</v>
      </c>
    </row>
    <row r="107" spans="4:15" ht="24" customHeight="1" thickBot="1" x14ac:dyDescent="0.6"/>
    <row r="108" spans="4:15" ht="24" customHeight="1" thickBot="1" x14ac:dyDescent="0.6">
      <c r="F108" s="52">
        <v>701</v>
      </c>
      <c r="G108" s="199" t="s">
        <v>244</v>
      </c>
      <c r="H108" s="200"/>
      <c r="I108" s="200"/>
      <c r="J108" s="200"/>
      <c r="K108" s="200"/>
      <c r="L108" s="201"/>
      <c r="M108" s="59" t="s">
        <v>211</v>
      </c>
      <c r="N108" s="196" t="s">
        <v>212</v>
      </c>
      <c r="O108" s="198"/>
    </row>
    <row r="109" spans="4:15" ht="24" customHeight="1" thickBot="1" x14ac:dyDescent="0.6">
      <c r="G109" s="62" t="s">
        <v>245</v>
      </c>
    </row>
    <row r="110" spans="4:15" ht="24" customHeight="1" thickBot="1" x14ac:dyDescent="0.6">
      <c r="F110" s="52">
        <v>702</v>
      </c>
      <c r="G110" s="199" t="s">
        <v>246</v>
      </c>
      <c r="H110" s="200"/>
      <c r="I110" s="200"/>
      <c r="J110" s="200"/>
      <c r="K110" s="200"/>
      <c r="L110" s="201"/>
      <c r="M110" s="59" t="s">
        <v>217</v>
      </c>
      <c r="N110" s="196" t="s">
        <v>212</v>
      </c>
      <c r="O110" s="198"/>
    </row>
    <row r="111" spans="4:15" ht="24" customHeight="1" thickBot="1" x14ac:dyDescent="0.6"/>
    <row r="112" spans="4:15" ht="24" customHeight="1" thickBot="1" x14ac:dyDescent="0.6">
      <c r="F112" s="52">
        <v>703</v>
      </c>
      <c r="G112" s="199" t="s">
        <v>41</v>
      </c>
      <c r="H112" s="200"/>
      <c r="I112" s="200"/>
      <c r="J112" s="200"/>
      <c r="K112" s="200"/>
      <c r="L112" s="201"/>
      <c r="M112" s="59" t="s">
        <v>211</v>
      </c>
      <c r="N112" s="202" t="s">
        <v>247</v>
      </c>
      <c r="O112" s="203"/>
    </row>
    <row r="113" spans="6:18" ht="24" customHeight="1" thickBot="1" x14ac:dyDescent="0.6">
      <c r="G113" s="193" t="s">
        <v>248</v>
      </c>
      <c r="H113" s="194"/>
      <c r="I113" s="195"/>
    </row>
    <row r="114" spans="6:18" ht="24" customHeight="1" thickBot="1" x14ac:dyDescent="0.6">
      <c r="G114" s="214" t="s">
        <v>249</v>
      </c>
      <c r="H114" s="215"/>
      <c r="I114" s="215"/>
      <c r="J114" s="215"/>
      <c r="K114" s="215"/>
      <c r="L114" s="215"/>
      <c r="M114" s="215"/>
      <c r="N114" s="215"/>
      <c r="O114" s="215"/>
      <c r="P114" s="215"/>
      <c r="Q114" s="56"/>
      <c r="R114" s="57"/>
    </row>
    <row r="115" spans="6:18" ht="24" customHeight="1" x14ac:dyDescent="0.55000000000000004">
      <c r="G115" s="64" t="s">
        <v>250</v>
      </c>
    </row>
    <row r="116" spans="6:18" ht="24" customHeight="1" thickBot="1" x14ac:dyDescent="0.6"/>
    <row r="117" spans="6:18" ht="24" customHeight="1" thickBot="1" x14ac:dyDescent="0.6">
      <c r="F117" s="52">
        <v>711</v>
      </c>
      <c r="G117" s="199" t="s">
        <v>284</v>
      </c>
      <c r="H117" s="200"/>
      <c r="I117" s="200"/>
      <c r="J117" s="200"/>
      <c r="K117" s="200"/>
      <c r="L117" s="201"/>
      <c r="M117" s="59" t="s">
        <v>211</v>
      </c>
      <c r="N117" s="196" t="s">
        <v>212</v>
      </c>
      <c r="O117" s="198"/>
    </row>
    <row r="118" spans="6:18" ht="24" customHeight="1" thickBot="1" x14ac:dyDescent="0.6">
      <c r="G118" s="62" t="s">
        <v>245</v>
      </c>
    </row>
    <row r="119" spans="6:18" ht="24" customHeight="1" thickBot="1" x14ac:dyDescent="0.6">
      <c r="F119" s="52">
        <v>712</v>
      </c>
      <c r="G119" s="199" t="s">
        <v>285</v>
      </c>
      <c r="H119" s="200"/>
      <c r="I119" s="200"/>
      <c r="J119" s="200"/>
      <c r="K119" s="200"/>
      <c r="L119" s="201"/>
      <c r="M119" s="59" t="s">
        <v>217</v>
      </c>
      <c r="N119" s="196" t="s">
        <v>212</v>
      </c>
      <c r="O119" s="198"/>
    </row>
    <row r="120" spans="6:18" ht="24" customHeight="1" thickBot="1" x14ac:dyDescent="0.6"/>
    <row r="121" spans="6:18" ht="24" customHeight="1" thickBot="1" x14ac:dyDescent="0.6">
      <c r="F121" s="52">
        <v>713</v>
      </c>
      <c r="G121" s="199" t="s">
        <v>286</v>
      </c>
      <c r="H121" s="200"/>
      <c r="I121" s="200"/>
      <c r="J121" s="200"/>
      <c r="K121" s="200"/>
      <c r="L121" s="201"/>
      <c r="M121" s="59" t="s">
        <v>217</v>
      </c>
      <c r="N121" s="196" t="s">
        <v>212</v>
      </c>
      <c r="O121" s="198"/>
    </row>
    <row r="122" spans="6:18" ht="24" customHeight="1" thickBot="1" x14ac:dyDescent="0.6"/>
    <row r="123" spans="6:18" ht="24" customHeight="1" thickBot="1" x14ac:dyDescent="0.6">
      <c r="F123" s="52">
        <v>714</v>
      </c>
      <c r="G123" s="199" t="s">
        <v>287</v>
      </c>
      <c r="H123" s="200"/>
      <c r="I123" s="200"/>
      <c r="J123" s="200"/>
      <c r="K123" s="200"/>
      <c r="L123" s="201"/>
      <c r="M123" s="59" t="s">
        <v>211</v>
      </c>
      <c r="N123" s="202" t="s">
        <v>247</v>
      </c>
      <c r="O123" s="203"/>
    </row>
    <row r="124" spans="6:18" ht="24" customHeight="1" thickBot="1" x14ac:dyDescent="0.6">
      <c r="G124" s="193" t="s">
        <v>248</v>
      </c>
      <c r="H124" s="194"/>
      <c r="I124" s="195"/>
    </row>
    <row r="125" spans="6:18" ht="24" customHeight="1" thickBot="1" x14ac:dyDescent="0.6">
      <c r="G125" s="63" t="s">
        <v>288</v>
      </c>
      <c r="H125" s="56"/>
      <c r="I125" s="56"/>
      <c r="J125" s="56"/>
      <c r="K125" s="56"/>
      <c r="L125" s="56"/>
      <c r="M125" s="56"/>
      <c r="N125" s="56"/>
      <c r="O125" s="56"/>
      <c r="P125" s="56"/>
      <c r="Q125" s="56"/>
      <c r="R125" s="57"/>
    </row>
    <row r="126" spans="6:18" ht="24" customHeight="1" x14ac:dyDescent="0.55000000000000004">
      <c r="G126" s="64" t="s">
        <v>250</v>
      </c>
    </row>
    <row r="127" spans="6:18" ht="24" customHeight="1" thickBot="1" x14ac:dyDescent="0.6"/>
    <row r="128" spans="6:18" ht="24" customHeight="1" thickBot="1" x14ac:dyDescent="0.6">
      <c r="F128" s="52">
        <v>715</v>
      </c>
      <c r="G128" s="199" t="s">
        <v>323</v>
      </c>
      <c r="H128" s="200"/>
      <c r="I128" s="200"/>
      <c r="J128" s="200"/>
      <c r="K128" s="200"/>
      <c r="L128" s="201"/>
      <c r="M128" s="59" t="s">
        <v>211</v>
      </c>
      <c r="N128" s="202" t="s">
        <v>247</v>
      </c>
      <c r="O128" s="203"/>
    </row>
    <row r="129" spans="3:18" ht="24" customHeight="1" thickBot="1" x14ac:dyDescent="0.6">
      <c r="G129" s="193" t="s">
        <v>248</v>
      </c>
      <c r="H129" s="194"/>
      <c r="I129" s="195"/>
    </row>
    <row r="130" spans="3:18" ht="24" customHeight="1" thickBot="1" x14ac:dyDescent="0.6">
      <c r="G130" s="63" t="s">
        <v>324</v>
      </c>
      <c r="H130" s="56"/>
      <c r="I130" s="56"/>
      <c r="J130" s="56"/>
      <c r="K130" s="56"/>
      <c r="L130" s="56"/>
      <c r="M130" s="56"/>
      <c r="N130" s="56"/>
      <c r="O130" s="56"/>
      <c r="P130" s="56"/>
      <c r="Q130" s="56"/>
      <c r="R130" s="57"/>
    </row>
    <row r="131" spans="3:18" ht="24" customHeight="1" x14ac:dyDescent="0.55000000000000004">
      <c r="G131" s="64" t="s">
        <v>250</v>
      </c>
    </row>
    <row r="132" spans="3:18" ht="24" customHeight="1" thickBot="1" x14ac:dyDescent="0.6">
      <c r="G132" s="64"/>
    </row>
    <row r="133" spans="3:18" ht="24" customHeight="1" thickBot="1" x14ac:dyDescent="0.6">
      <c r="F133" s="52">
        <v>716</v>
      </c>
      <c r="G133" s="199" t="s">
        <v>94</v>
      </c>
      <c r="H133" s="200"/>
      <c r="I133" s="200"/>
      <c r="J133" s="200"/>
      <c r="K133" s="200"/>
      <c r="L133" s="201"/>
      <c r="M133" s="59" t="s">
        <v>211</v>
      </c>
      <c r="N133" s="202" t="s">
        <v>247</v>
      </c>
      <c r="O133" s="203"/>
    </row>
    <row r="134" spans="3:18" ht="24" customHeight="1" thickBot="1" x14ac:dyDescent="0.6">
      <c r="G134" s="193" t="s">
        <v>248</v>
      </c>
      <c r="H134" s="194"/>
      <c r="I134" s="195"/>
    </row>
    <row r="135" spans="3:18" ht="24" customHeight="1" thickBot="1" x14ac:dyDescent="0.6">
      <c r="G135" s="63" t="s">
        <v>326</v>
      </c>
      <c r="H135" s="56"/>
      <c r="I135" s="56"/>
      <c r="J135" s="56"/>
      <c r="K135" s="56"/>
      <c r="L135" s="56"/>
      <c r="M135" s="56"/>
      <c r="N135" s="56"/>
      <c r="O135" s="56"/>
      <c r="P135" s="56"/>
      <c r="Q135" s="56"/>
      <c r="R135" s="57"/>
    </row>
    <row r="136" spans="3:18" ht="24" customHeight="1" x14ac:dyDescent="0.55000000000000004">
      <c r="G136" s="64" t="s">
        <v>250</v>
      </c>
    </row>
    <row r="137" spans="3:18" ht="24" customHeight="1" thickBot="1" x14ac:dyDescent="0.6">
      <c r="G137" s="64"/>
    </row>
    <row r="138" spans="3:18" ht="29" thickBot="1" x14ac:dyDescent="0.6">
      <c r="C138" s="52">
        <v>5</v>
      </c>
      <c r="D138" s="206" t="s">
        <v>251</v>
      </c>
      <c r="E138" s="207"/>
      <c r="F138" s="207"/>
      <c r="G138" s="207"/>
      <c r="H138" s="207"/>
      <c r="I138" s="208"/>
    </row>
    <row r="140" spans="3:18" ht="32.4" customHeight="1" x14ac:dyDescent="0.55000000000000004">
      <c r="D140" s="11" t="s">
        <v>252</v>
      </c>
      <c r="E140" s="213" t="s">
        <v>54</v>
      </c>
      <c r="F140" s="213"/>
      <c r="G140" s="213"/>
    </row>
    <row r="141" spans="3:18" ht="32.4" customHeight="1" x14ac:dyDescent="0.55000000000000004">
      <c r="E141" s="11" t="s">
        <v>258</v>
      </c>
      <c r="F141" s="212" t="s">
        <v>58</v>
      </c>
      <c r="G141" s="212"/>
      <c r="H141" s="212"/>
    </row>
    <row r="142" spans="3:18" ht="32.4" customHeight="1" x14ac:dyDescent="0.55000000000000004">
      <c r="E142" s="11" t="s">
        <v>260</v>
      </c>
      <c r="F142" s="212" t="s">
        <v>60</v>
      </c>
      <c r="G142" s="212"/>
      <c r="H142" s="212"/>
    </row>
    <row r="143" spans="3:18" ht="32.4" customHeight="1" x14ac:dyDescent="0.55000000000000004">
      <c r="E143" s="11" t="s">
        <v>261</v>
      </c>
      <c r="F143" s="212" t="s">
        <v>262</v>
      </c>
      <c r="G143" s="212"/>
      <c r="H143" s="212"/>
    </row>
    <row r="144" spans="3:18" ht="32.4" customHeight="1" x14ac:dyDescent="0.55000000000000004">
      <c r="E144" s="11" t="s">
        <v>263</v>
      </c>
      <c r="F144" s="212" t="s">
        <v>264</v>
      </c>
      <c r="G144" s="212"/>
      <c r="H144" s="212"/>
    </row>
    <row r="145" spans="3:15" ht="32.4" customHeight="1" thickBot="1" x14ac:dyDescent="0.6"/>
    <row r="146" spans="3:15" ht="32.4" customHeight="1" thickBot="1" x14ac:dyDescent="0.6">
      <c r="C146" s="52">
        <v>6</v>
      </c>
      <c r="D146" s="206" t="s">
        <v>253</v>
      </c>
      <c r="E146" s="207"/>
      <c r="F146" s="207"/>
      <c r="G146" s="207"/>
      <c r="H146" s="207"/>
      <c r="I146" s="208"/>
    </row>
    <row r="147" spans="3:15" ht="7.25" customHeight="1" x14ac:dyDescent="0.55000000000000004"/>
    <row r="148" spans="3:15" ht="21" customHeight="1" x14ac:dyDescent="0.55000000000000004">
      <c r="D148" s="60" t="s">
        <v>228</v>
      </c>
    </row>
    <row r="149" spans="3:15" ht="7.25" customHeight="1" thickBot="1" x14ac:dyDescent="0.6"/>
    <row r="150" spans="3:15" ht="29" thickBot="1" x14ac:dyDescent="0.6">
      <c r="C150" s="52">
        <v>7</v>
      </c>
      <c r="D150" s="206" t="s">
        <v>254</v>
      </c>
      <c r="E150" s="207"/>
      <c r="F150" s="207"/>
      <c r="G150" s="207"/>
      <c r="H150" s="207"/>
      <c r="I150" s="208"/>
    </row>
    <row r="151" spans="3:15" ht="10.25" customHeight="1" x14ac:dyDescent="0.55000000000000004"/>
    <row r="152" spans="3:15" ht="26.4" hidden="1" customHeight="1" thickBot="1" x14ac:dyDescent="0.6">
      <c r="D152" s="52" t="s">
        <v>255</v>
      </c>
      <c r="E152" s="209" t="s">
        <v>256</v>
      </c>
      <c r="F152" s="210"/>
      <c r="G152" s="210"/>
      <c r="H152" s="210"/>
      <c r="I152" s="210"/>
      <c r="J152" s="210"/>
      <c r="K152" s="210"/>
      <c r="L152" s="210"/>
      <c r="M152" s="210"/>
      <c r="N152" s="210"/>
      <c r="O152" s="211"/>
    </row>
    <row r="153" spans="3:15" hidden="1" x14ac:dyDescent="0.55000000000000004"/>
  </sheetData>
  <mergeCells count="131">
    <mergeCell ref="B10:K10"/>
    <mergeCell ref="D12:I12"/>
    <mergeCell ref="D17:I17"/>
    <mergeCell ref="E19:K19"/>
    <mergeCell ref="B2:I2"/>
    <mergeCell ref="J2:K2"/>
    <mergeCell ref="L2:T2"/>
    <mergeCell ref="B4:T4"/>
    <mergeCell ref="B5:T5"/>
    <mergeCell ref="C7:E7"/>
    <mergeCell ref="G7:I7"/>
    <mergeCell ref="J7:K7"/>
    <mergeCell ref="L7:O7"/>
    <mergeCell ref="Q7:R7"/>
    <mergeCell ref="G35:I35"/>
    <mergeCell ref="K35:L35"/>
    <mergeCell ref="F38:H38"/>
    <mergeCell ref="G40:I40"/>
    <mergeCell ref="K40:L40"/>
    <mergeCell ref="F42:H42"/>
    <mergeCell ref="G36:I36"/>
    <mergeCell ref="K36:L36"/>
    <mergeCell ref="D21:I21"/>
    <mergeCell ref="E23:K23"/>
    <mergeCell ref="D27:I27"/>
    <mergeCell ref="E30:G30"/>
    <mergeCell ref="F32:H32"/>
    <mergeCell ref="G34:I34"/>
    <mergeCell ref="K34:L34"/>
    <mergeCell ref="K62:L62"/>
    <mergeCell ref="K77:M77"/>
    <mergeCell ref="H85:J85"/>
    <mergeCell ref="G44:I44"/>
    <mergeCell ref="K44:L44"/>
    <mergeCell ref="G46:I46"/>
    <mergeCell ref="K46:L46"/>
    <mergeCell ref="E48:G48"/>
    <mergeCell ref="F50:H50"/>
    <mergeCell ref="G67:I67"/>
    <mergeCell ref="K67:L67"/>
    <mergeCell ref="G71:I71"/>
    <mergeCell ref="K71:L71"/>
    <mergeCell ref="H84:J84"/>
    <mergeCell ref="L84:M84"/>
    <mergeCell ref="J75:L75"/>
    <mergeCell ref="L80:N80"/>
    <mergeCell ref="G99:I99"/>
    <mergeCell ref="K99:L99"/>
    <mergeCell ref="F101:H101"/>
    <mergeCell ref="G52:I52"/>
    <mergeCell ref="K52:L52"/>
    <mergeCell ref="F55:H55"/>
    <mergeCell ref="E89:G89"/>
    <mergeCell ref="E91:G91"/>
    <mergeCell ref="F93:H93"/>
    <mergeCell ref="G57:I57"/>
    <mergeCell ref="K57:L57"/>
    <mergeCell ref="H58:J58"/>
    <mergeCell ref="L58:M58"/>
    <mergeCell ref="G64:I64"/>
    <mergeCell ref="K64:L64"/>
    <mergeCell ref="G65:I65"/>
    <mergeCell ref="K65:L65"/>
    <mergeCell ref="G53:I53"/>
    <mergeCell ref="K53:L53"/>
    <mergeCell ref="H59:J59"/>
    <mergeCell ref="L59:M59"/>
    <mergeCell ref="H60:J60"/>
    <mergeCell ref="L60:M60"/>
    <mergeCell ref="G62:I62"/>
    <mergeCell ref="D150:I150"/>
    <mergeCell ref="E152:O152"/>
    <mergeCell ref="F141:H141"/>
    <mergeCell ref="F142:H142"/>
    <mergeCell ref="F143:H143"/>
    <mergeCell ref="F144:H144"/>
    <mergeCell ref="G112:L112"/>
    <mergeCell ref="N112:O112"/>
    <mergeCell ref="G113:I113"/>
    <mergeCell ref="D138:I138"/>
    <mergeCell ref="E140:G140"/>
    <mergeCell ref="D146:I146"/>
    <mergeCell ref="G123:L123"/>
    <mergeCell ref="N123:O123"/>
    <mergeCell ref="G124:I124"/>
    <mergeCell ref="G121:L121"/>
    <mergeCell ref="N121:O121"/>
    <mergeCell ref="G117:L117"/>
    <mergeCell ref="N117:O117"/>
    <mergeCell ref="G119:L119"/>
    <mergeCell ref="N119:O119"/>
    <mergeCell ref="G114:P114"/>
    <mergeCell ref="G128:L128"/>
    <mergeCell ref="N128:O128"/>
    <mergeCell ref="P80:Q80"/>
    <mergeCell ref="N75:O75"/>
    <mergeCell ref="K76:M76"/>
    <mergeCell ref="O76:P76"/>
    <mergeCell ref="J83:L83"/>
    <mergeCell ref="N83:O83"/>
    <mergeCell ref="E69:H69"/>
    <mergeCell ref="L78:N78"/>
    <mergeCell ref="P78:Q78"/>
    <mergeCell ref="L79:N79"/>
    <mergeCell ref="P79:Q79"/>
    <mergeCell ref="J82:L82"/>
    <mergeCell ref="N82:O82"/>
    <mergeCell ref="G129:I129"/>
    <mergeCell ref="I81:K81"/>
    <mergeCell ref="M81:N81"/>
    <mergeCell ref="G133:L133"/>
    <mergeCell ref="N133:O133"/>
    <mergeCell ref="G134:I134"/>
    <mergeCell ref="L85:M85"/>
    <mergeCell ref="H72:J72"/>
    <mergeCell ref="L72:M72"/>
    <mergeCell ref="J74:L74"/>
    <mergeCell ref="N74:O74"/>
    <mergeCell ref="O77:P77"/>
    <mergeCell ref="I73:K73"/>
    <mergeCell ref="M73:N73"/>
    <mergeCell ref="G103:I103"/>
    <mergeCell ref="K103:L103"/>
    <mergeCell ref="E106:G106"/>
    <mergeCell ref="G108:L108"/>
    <mergeCell ref="N108:O108"/>
    <mergeCell ref="G110:L110"/>
    <mergeCell ref="N110:O110"/>
    <mergeCell ref="G95:I95"/>
    <mergeCell ref="K95:L95"/>
    <mergeCell ref="F97:H97"/>
  </mergeCells>
  <phoneticPr fontId="1"/>
  <printOptions horizontalCentered="1"/>
  <pageMargins left="0" right="0" top="0.78740157480314965" bottom="0.55118110236220474" header="0.31496062992125984" footer="0.31496062992125984"/>
  <pageSetup paperSize="8" scale="60" orientation="portrait" horizontalDpi="1200" verticalDpi="1200" r:id="rId1"/>
  <headerFoot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U9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1.6640625" style="1" customWidth="1"/>
    <col min="6" max="6" width="4.83203125" style="1" customWidth="1"/>
    <col min="7" max="7" width="9.83203125" style="1" customWidth="1"/>
    <col min="8" max="8" width="4.83203125" style="1" customWidth="1"/>
    <col min="9" max="9" width="10.9140625" style="1" customWidth="1"/>
    <col min="10" max="10" width="4.1640625" style="1" customWidth="1"/>
    <col min="11" max="11" width="10.1640625" style="1" customWidth="1"/>
    <col min="12" max="12" width="6.83203125" style="1" customWidth="1"/>
    <col min="13" max="13" width="6.9140625" style="1" customWidth="1"/>
    <col min="14" max="21" width="15.5" style="1" customWidth="1"/>
    <col min="22" max="16384" width="8.6640625" style="1"/>
  </cols>
  <sheetData>
    <row r="1" spans="2:21" ht="25.5" x14ac:dyDescent="0.85">
      <c r="B1" s="73" t="s">
        <v>26</v>
      </c>
      <c r="C1" s="74"/>
      <c r="D1" s="74"/>
      <c r="E1" s="74"/>
      <c r="F1" s="74"/>
      <c r="G1" s="74"/>
      <c r="H1" s="74"/>
      <c r="I1" s="74"/>
      <c r="J1" s="74"/>
      <c r="K1" s="74"/>
      <c r="L1" s="74"/>
      <c r="M1" s="75"/>
      <c r="N1" s="75"/>
      <c r="O1" s="75"/>
      <c r="P1" s="75"/>
      <c r="Q1" s="75"/>
      <c r="R1" s="75"/>
      <c r="S1" s="75"/>
      <c r="T1" s="75"/>
      <c r="U1" s="77"/>
    </row>
    <row r="2" spans="2:21" ht="38" x14ac:dyDescent="1.25">
      <c r="B2" s="262" t="s">
        <v>27</v>
      </c>
      <c r="C2" s="263"/>
      <c r="D2" s="263"/>
      <c r="E2" s="263"/>
      <c r="F2" s="263"/>
      <c r="G2" s="263"/>
      <c r="H2" s="263"/>
      <c r="I2" s="263"/>
      <c r="J2" s="267" t="str">
        <f>A①_営業部_入力!J2</f>
        <v>第4-５問</v>
      </c>
      <c r="K2" s="267"/>
      <c r="L2" s="267"/>
      <c r="M2" s="267"/>
      <c r="N2" s="268" t="str">
        <f>A①_営業部_入力!M2</f>
        <v>部門別月次予算PL（その４-５）</v>
      </c>
      <c r="O2" s="268"/>
      <c r="P2" s="268"/>
      <c r="Q2" s="268"/>
      <c r="R2" s="268"/>
      <c r="S2" s="268"/>
      <c r="T2" s="268"/>
      <c r="U2" s="269"/>
    </row>
    <row r="3" spans="2:21" ht="31.5" x14ac:dyDescent="1.05">
      <c r="B3" s="111" t="str">
        <f>B⓵_マスタ登録!B3</f>
        <v>②予算会計システム（その４【購買部】：入力画面→予算仕訳→予算元帳→予算PL）</v>
      </c>
      <c r="C3" s="79"/>
      <c r="D3" s="80"/>
      <c r="E3" s="80"/>
      <c r="F3" s="80"/>
      <c r="G3" s="79"/>
      <c r="H3" s="80"/>
      <c r="I3" s="80"/>
      <c r="J3" s="81"/>
      <c r="K3" s="81"/>
      <c r="L3" s="82"/>
      <c r="M3" s="82"/>
      <c r="N3" s="82"/>
      <c r="O3" s="82"/>
      <c r="P3" s="82"/>
      <c r="Q3" s="81" t="s">
        <v>53</v>
      </c>
      <c r="R3" s="82"/>
      <c r="S3" s="82"/>
      <c r="T3" s="82"/>
      <c r="U3" s="112"/>
    </row>
    <row r="4" spans="2:21" ht="22.5" x14ac:dyDescent="0.55000000000000004">
      <c r="B4" s="173" t="s">
        <v>0</v>
      </c>
      <c r="C4" s="174"/>
      <c r="D4" s="174"/>
      <c r="E4" s="174"/>
      <c r="F4" s="174"/>
      <c r="G4" s="174"/>
      <c r="H4" s="174"/>
      <c r="I4" s="174"/>
      <c r="J4" s="174"/>
      <c r="K4" s="174"/>
      <c r="L4" s="174"/>
      <c r="M4" s="174"/>
      <c r="N4" s="174"/>
      <c r="O4" s="174"/>
      <c r="P4" s="174"/>
      <c r="Q4" s="174"/>
      <c r="R4" s="174"/>
      <c r="S4" s="174"/>
      <c r="T4" s="174"/>
      <c r="U4" s="175"/>
    </row>
    <row r="5" spans="2:21" ht="67.75" customHeight="1" x14ac:dyDescent="0.55000000000000004">
      <c r="B5" s="125" t="s">
        <v>55</v>
      </c>
      <c r="C5" s="126"/>
      <c r="D5" s="126"/>
      <c r="E5" s="126"/>
      <c r="F5" s="126"/>
      <c r="G5" s="126"/>
      <c r="H5" s="126"/>
      <c r="I5" s="126"/>
      <c r="J5" s="126"/>
      <c r="K5" s="126"/>
      <c r="L5" s="126"/>
      <c r="M5" s="126"/>
      <c r="N5" s="126"/>
      <c r="O5" s="126"/>
      <c r="P5" s="126"/>
      <c r="Q5" s="126"/>
      <c r="R5" s="126"/>
      <c r="S5" s="126"/>
      <c r="T5" s="126"/>
      <c r="U5" s="127"/>
    </row>
    <row r="6" spans="2:21" ht="6" customHeight="1" x14ac:dyDescent="0.55000000000000004">
      <c r="B6" s="14"/>
      <c r="C6" s="15"/>
      <c r="D6" s="15"/>
      <c r="E6" s="15"/>
      <c r="F6" s="15"/>
      <c r="G6" s="15"/>
      <c r="H6" s="15"/>
      <c r="I6" s="15"/>
      <c r="J6" s="15"/>
      <c r="K6" s="15"/>
      <c r="L6" s="15"/>
      <c r="M6" s="15"/>
      <c r="N6" s="15"/>
      <c r="O6" s="15"/>
      <c r="P6" s="15"/>
      <c r="Q6" s="15"/>
      <c r="R6" s="15"/>
      <c r="S6" s="15"/>
      <c r="T6" s="15"/>
      <c r="U6" s="16"/>
    </row>
    <row r="7" spans="2:21" ht="28.5" x14ac:dyDescent="0.95">
      <c r="B7" s="12">
        <v>2</v>
      </c>
      <c r="C7" s="167" t="s">
        <v>192</v>
      </c>
      <c r="D7" s="168"/>
      <c r="E7" s="169"/>
      <c r="F7" s="11">
        <v>2</v>
      </c>
      <c r="G7" s="170" t="s">
        <v>421</v>
      </c>
      <c r="H7" s="170"/>
      <c r="I7" s="170"/>
      <c r="J7" s="31"/>
      <c r="K7" s="31"/>
      <c r="L7" s="31"/>
      <c r="M7" s="31"/>
      <c r="N7" s="31"/>
      <c r="O7" s="31"/>
      <c r="P7" s="31"/>
      <c r="Q7" s="31"/>
      <c r="R7" s="31"/>
      <c r="S7" s="31"/>
      <c r="T7" s="31"/>
      <c r="U7" s="32"/>
    </row>
    <row r="8" spans="2:21" ht="7.25" customHeight="1" x14ac:dyDescent="0.55000000000000004">
      <c r="B8" s="14"/>
      <c r="C8" s="15"/>
      <c r="D8" s="15"/>
      <c r="E8" s="15"/>
      <c r="F8" s="15"/>
      <c r="G8" s="15"/>
      <c r="H8" s="15"/>
      <c r="I8" s="15"/>
      <c r="J8" s="15"/>
      <c r="K8" s="15"/>
      <c r="L8" s="15"/>
      <c r="M8" s="15"/>
      <c r="N8" s="15"/>
      <c r="O8" s="15"/>
      <c r="P8" s="15"/>
      <c r="Q8" s="15"/>
      <c r="R8" s="15"/>
      <c r="S8" s="15"/>
      <c r="T8" s="15"/>
      <c r="U8" s="16"/>
    </row>
    <row r="9" spans="2:21" ht="81.5" customHeight="1" x14ac:dyDescent="0.55000000000000004">
      <c r="B9" s="125" t="str">
        <f>[1]A①_営業部_入力!B9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26"/>
      <c r="D9" s="126"/>
      <c r="E9" s="126"/>
      <c r="F9" s="126"/>
      <c r="G9" s="126"/>
      <c r="H9" s="126"/>
      <c r="I9" s="126"/>
      <c r="J9" s="126"/>
      <c r="K9" s="126"/>
      <c r="L9" s="126"/>
      <c r="M9" s="126"/>
      <c r="N9" s="126"/>
      <c r="O9" s="126"/>
      <c r="P9" s="126"/>
      <c r="Q9" s="126"/>
      <c r="R9" s="126"/>
      <c r="S9" s="126"/>
      <c r="T9" s="126"/>
      <c r="U9" s="127"/>
    </row>
    <row r="10" spans="2:21" x14ac:dyDescent="0.55000000000000004">
      <c r="B10" s="14"/>
      <c r="C10" s="15"/>
      <c r="D10" s="15"/>
      <c r="E10" s="15"/>
      <c r="F10" s="15"/>
      <c r="G10" s="15"/>
      <c r="H10" s="15"/>
      <c r="I10" s="15"/>
      <c r="J10" s="15"/>
      <c r="K10" s="15"/>
      <c r="L10" s="15"/>
      <c r="M10" s="15"/>
      <c r="N10" s="15"/>
      <c r="O10" s="15"/>
      <c r="P10" s="15"/>
      <c r="Q10" s="15"/>
      <c r="R10" s="15"/>
      <c r="S10" s="15"/>
      <c r="T10" s="15"/>
      <c r="U10" s="16"/>
    </row>
    <row r="11" spans="2:21" ht="73.25" customHeight="1" x14ac:dyDescent="0.55000000000000004">
      <c r="B11" s="125" t="str">
        <f>[1]A①_営業部_入力!B11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26"/>
      <c r="D11" s="126"/>
      <c r="E11" s="126"/>
      <c r="F11" s="126"/>
      <c r="G11" s="126"/>
      <c r="H11" s="126"/>
      <c r="I11" s="126"/>
      <c r="J11" s="126"/>
      <c r="K11" s="126"/>
      <c r="L11" s="126"/>
      <c r="M11" s="126"/>
      <c r="N11" s="126"/>
      <c r="O11" s="126"/>
      <c r="P11" s="126"/>
      <c r="Q11" s="126"/>
      <c r="R11" s="126"/>
      <c r="S11" s="126"/>
      <c r="T11" s="126"/>
      <c r="U11" s="127"/>
    </row>
    <row r="12" spans="2:21" ht="19.75" customHeight="1" x14ac:dyDescent="0.55000000000000004">
      <c r="B12" s="46"/>
      <c r="C12" s="47"/>
      <c r="D12" s="47"/>
      <c r="E12" s="47"/>
      <c r="F12" s="47"/>
      <c r="G12" s="47"/>
      <c r="H12" s="47"/>
      <c r="I12" s="47"/>
      <c r="J12" s="47"/>
      <c r="K12" s="47"/>
      <c r="L12" s="47"/>
      <c r="M12" s="47"/>
      <c r="N12" s="47"/>
      <c r="O12" s="47"/>
      <c r="P12" s="47"/>
      <c r="Q12" s="47"/>
      <c r="R12" s="47"/>
      <c r="S12" s="47"/>
      <c r="T12" s="47"/>
      <c r="U12" s="48"/>
    </row>
    <row r="13" spans="2:21" ht="19.75" customHeight="1" thickBot="1" x14ac:dyDescent="0.6">
      <c r="B13" s="46"/>
      <c r="C13" s="47" t="s">
        <v>59</v>
      </c>
      <c r="D13" s="47"/>
      <c r="E13" s="47"/>
      <c r="F13" s="47"/>
      <c r="G13" s="47"/>
      <c r="H13" s="47"/>
      <c r="I13" s="47"/>
      <c r="J13" s="47"/>
      <c r="K13" s="47"/>
      <c r="L13" s="47"/>
      <c r="M13" s="47"/>
      <c r="N13" s="47"/>
      <c r="O13" s="47"/>
      <c r="P13" s="47"/>
      <c r="Q13" s="47"/>
      <c r="R13" s="47"/>
      <c r="S13" s="47"/>
      <c r="T13" s="47"/>
      <c r="U13" s="48"/>
    </row>
    <row r="14" spans="2:21" ht="19.75" customHeight="1" thickBot="1" x14ac:dyDescent="0.6">
      <c r="B14" s="46"/>
      <c r="C14" s="42" t="s">
        <v>54</v>
      </c>
      <c r="D14" s="47"/>
      <c r="E14" s="47"/>
      <c r="F14" s="47"/>
      <c r="G14" s="47"/>
      <c r="H14" s="47"/>
      <c r="I14" s="47"/>
      <c r="J14" s="47"/>
      <c r="K14" s="47"/>
      <c r="L14" s="47"/>
      <c r="M14" s="47"/>
      <c r="N14" s="47"/>
      <c r="O14" s="47"/>
      <c r="P14" s="47"/>
      <c r="Q14" s="47"/>
      <c r="R14" s="47"/>
      <c r="S14" s="47"/>
      <c r="T14" s="47"/>
      <c r="U14" s="48"/>
    </row>
    <row r="15" spans="2:21" ht="19.75" customHeight="1" thickBot="1" x14ac:dyDescent="0.6">
      <c r="B15" s="46"/>
      <c r="C15" s="47"/>
      <c r="D15" s="123" t="s">
        <v>58</v>
      </c>
      <c r="E15" s="124"/>
      <c r="F15" s="47"/>
      <c r="G15" s="47" t="s">
        <v>71</v>
      </c>
      <c r="H15" s="47"/>
      <c r="I15" s="47"/>
      <c r="J15" s="47"/>
      <c r="K15" s="47"/>
      <c r="L15" s="47"/>
      <c r="M15" s="47"/>
      <c r="N15" s="47"/>
      <c r="O15" s="47"/>
      <c r="P15" s="47"/>
      <c r="Q15" s="47"/>
      <c r="R15" s="47"/>
      <c r="S15" s="47"/>
      <c r="T15" s="47"/>
      <c r="U15" s="48"/>
    </row>
    <row r="16" spans="2:21" ht="19.75" customHeight="1" thickBot="1" x14ac:dyDescent="0.6">
      <c r="B16" s="46"/>
      <c r="C16" s="47"/>
      <c r="D16" s="134" t="s">
        <v>60</v>
      </c>
      <c r="E16" s="135"/>
      <c r="F16" s="47"/>
      <c r="G16" s="47" t="s">
        <v>95</v>
      </c>
      <c r="H16" s="47"/>
      <c r="I16" s="47"/>
      <c r="J16" s="47"/>
      <c r="K16" s="47"/>
      <c r="L16" s="47"/>
      <c r="M16" s="47"/>
      <c r="N16" s="47"/>
      <c r="O16" s="47"/>
      <c r="P16" s="47"/>
      <c r="Q16" s="47"/>
      <c r="R16" s="47"/>
      <c r="S16" s="47"/>
      <c r="T16" s="47"/>
      <c r="U16" s="48"/>
    </row>
    <row r="17" spans="2:21" ht="19.75" customHeight="1" thickBot="1" x14ac:dyDescent="0.6">
      <c r="B17" s="46"/>
      <c r="C17" s="47"/>
      <c r="D17" s="123" t="s">
        <v>61</v>
      </c>
      <c r="E17" s="124"/>
      <c r="F17" s="47"/>
      <c r="G17" s="47" t="s">
        <v>95</v>
      </c>
      <c r="H17" s="47"/>
      <c r="I17" s="47"/>
      <c r="J17" s="47"/>
      <c r="K17" s="47"/>
      <c r="L17" s="47"/>
      <c r="M17" s="47"/>
      <c r="N17" s="47"/>
      <c r="O17" s="47"/>
      <c r="P17" s="47"/>
      <c r="Q17" s="47"/>
      <c r="R17" s="47"/>
      <c r="S17" s="47"/>
      <c r="T17" s="47"/>
      <c r="U17" s="48"/>
    </row>
    <row r="18" spans="2:21" ht="19.75" customHeight="1" thickBot="1" x14ac:dyDescent="0.6">
      <c r="B18" s="46"/>
      <c r="C18" s="47"/>
      <c r="D18" s="136" t="s">
        <v>259</v>
      </c>
      <c r="E18" s="137"/>
      <c r="F18" s="47"/>
      <c r="G18" s="47" t="s">
        <v>281</v>
      </c>
      <c r="H18" s="47"/>
      <c r="I18" s="47"/>
      <c r="J18" s="47"/>
      <c r="K18" s="47"/>
      <c r="L18" s="47"/>
      <c r="M18" s="47"/>
      <c r="N18" s="47"/>
      <c r="O18" s="47"/>
      <c r="P18" s="47"/>
      <c r="Q18" s="47"/>
      <c r="R18" s="47"/>
      <c r="S18" s="47"/>
      <c r="T18" s="47"/>
      <c r="U18" s="48"/>
    </row>
    <row r="19" spans="2:21" ht="19.75" customHeight="1" thickBot="1" x14ac:dyDescent="0.6">
      <c r="B19" s="46"/>
      <c r="C19" s="47"/>
      <c r="D19" s="47"/>
      <c r="E19" s="47"/>
      <c r="F19" s="47"/>
      <c r="G19" s="47"/>
      <c r="H19" s="47"/>
      <c r="I19" s="47"/>
      <c r="J19" s="47"/>
      <c r="K19" s="47"/>
      <c r="L19" s="47"/>
      <c r="M19" s="47"/>
      <c r="N19" s="47"/>
      <c r="O19" s="47"/>
      <c r="P19" s="47"/>
      <c r="Q19" s="47"/>
      <c r="R19" s="47"/>
      <c r="S19" s="47"/>
      <c r="T19" s="47"/>
      <c r="U19" s="48"/>
    </row>
    <row r="20" spans="2:21" ht="19.75" customHeight="1" thickBot="1" x14ac:dyDescent="0.6">
      <c r="B20" s="264" t="s">
        <v>192</v>
      </c>
      <c r="C20" s="265"/>
      <c r="D20" s="265"/>
      <c r="E20" s="265"/>
      <c r="F20" s="265"/>
      <c r="G20" s="265"/>
      <c r="H20" s="265"/>
      <c r="I20" s="265"/>
      <c r="J20" s="265"/>
      <c r="K20" s="265"/>
      <c r="L20" s="265"/>
      <c r="M20" s="265"/>
      <c r="N20" s="265"/>
      <c r="O20" s="265"/>
      <c r="P20" s="265"/>
      <c r="Q20" s="265"/>
      <c r="R20" s="265"/>
      <c r="S20" s="265"/>
      <c r="T20" s="266"/>
      <c r="U20" s="48"/>
    </row>
    <row r="21" spans="2:21" ht="19.75" customHeight="1" thickBot="1" x14ac:dyDescent="0.6">
      <c r="B21" s="143" t="s">
        <v>277</v>
      </c>
      <c r="C21" s="144"/>
      <c r="D21" s="144"/>
      <c r="E21" s="144"/>
      <c r="F21" s="144"/>
      <c r="G21" s="144"/>
      <c r="H21" s="144"/>
      <c r="I21" s="144"/>
      <c r="J21" s="144"/>
      <c r="K21" s="144"/>
      <c r="L21" s="144"/>
      <c r="M21" s="144"/>
      <c r="N21" s="144"/>
      <c r="O21" s="144"/>
      <c r="P21" s="144"/>
      <c r="Q21" s="144"/>
      <c r="R21" s="144"/>
      <c r="S21" s="144"/>
      <c r="T21" s="145"/>
      <c r="U21" s="48"/>
    </row>
    <row r="22" spans="2:21" ht="19.75" customHeight="1" thickBot="1" x14ac:dyDescent="0.6">
      <c r="B22" s="228" t="s">
        <v>63</v>
      </c>
      <c r="C22" s="138"/>
      <c r="D22" s="138"/>
      <c r="E22" s="138"/>
      <c r="F22" s="138"/>
      <c r="G22" s="138"/>
      <c r="H22" s="137"/>
      <c r="I22" s="134" t="s">
        <v>64</v>
      </c>
      <c r="J22" s="183"/>
      <c r="K22" s="183"/>
      <c r="L22" s="183"/>
      <c r="M22" s="183"/>
      <c r="N22" s="183"/>
      <c r="O22" s="135"/>
      <c r="P22" s="123" t="s">
        <v>65</v>
      </c>
      <c r="Q22" s="139"/>
      <c r="R22" s="139"/>
      <c r="S22" s="139"/>
      <c r="T22" s="124"/>
      <c r="U22" s="48"/>
    </row>
    <row r="23" spans="2:21" ht="19.75" customHeight="1" thickBot="1" x14ac:dyDescent="0.6">
      <c r="B23" s="14"/>
      <c r="C23" s="15"/>
      <c r="D23" s="15"/>
      <c r="E23" s="15"/>
      <c r="F23" s="15"/>
      <c r="G23" s="15"/>
      <c r="H23" s="15"/>
      <c r="I23" s="15"/>
      <c r="J23" s="15"/>
      <c r="K23" s="15"/>
      <c r="L23" s="15"/>
      <c r="M23" s="15"/>
      <c r="N23" s="15"/>
      <c r="O23" s="15"/>
      <c r="P23" s="15"/>
      <c r="Q23" s="15"/>
      <c r="R23" s="15"/>
      <c r="S23" s="15"/>
      <c r="T23" s="15"/>
      <c r="U23" s="48"/>
    </row>
    <row r="24" spans="2:21" ht="19.75" customHeight="1" thickBot="1" x14ac:dyDescent="0.6">
      <c r="B24" s="227" t="s">
        <v>278</v>
      </c>
      <c r="C24" s="139"/>
      <c r="D24" s="139"/>
      <c r="E24" s="139"/>
      <c r="F24" s="139"/>
      <c r="G24" s="139"/>
      <c r="H24" s="139"/>
      <c r="I24" s="139"/>
      <c r="J24" s="139"/>
      <c r="K24" s="139"/>
      <c r="L24" s="139"/>
      <c r="M24" s="139"/>
      <c r="N24" s="139"/>
      <c r="O24" s="139"/>
      <c r="P24" s="139"/>
      <c r="Q24" s="139"/>
      <c r="R24" s="139"/>
      <c r="S24" s="139"/>
      <c r="T24" s="124"/>
      <c r="U24" s="48"/>
    </row>
    <row r="25" spans="2:21" ht="19.75" customHeight="1" thickBot="1" x14ac:dyDescent="0.6">
      <c r="B25" s="228" t="s">
        <v>289</v>
      </c>
      <c r="C25" s="138"/>
      <c r="D25" s="138"/>
      <c r="E25" s="138"/>
      <c r="F25" s="138"/>
      <c r="G25" s="138"/>
      <c r="H25" s="137"/>
      <c r="I25" s="136" t="s">
        <v>292</v>
      </c>
      <c r="J25" s="138"/>
      <c r="K25" s="138"/>
      <c r="L25" s="138"/>
      <c r="M25" s="138"/>
      <c r="N25" s="138"/>
      <c r="O25" s="137"/>
      <c r="P25" s="123" t="s">
        <v>293</v>
      </c>
      <c r="Q25" s="139"/>
      <c r="R25" s="139"/>
      <c r="S25" s="139"/>
      <c r="T25" s="124"/>
      <c r="U25" s="48"/>
    </row>
    <row r="26" spans="2:21" ht="19.75" customHeight="1" thickBot="1" x14ac:dyDescent="0.6">
      <c r="B26" s="68"/>
      <c r="C26" s="69"/>
      <c r="D26" s="69"/>
      <c r="E26" s="69"/>
      <c r="F26" s="69"/>
      <c r="G26" s="69"/>
      <c r="H26" s="69"/>
      <c r="I26" s="47"/>
      <c r="J26" s="47"/>
      <c r="K26" s="47"/>
      <c r="L26" s="47"/>
      <c r="M26" s="47"/>
      <c r="N26" s="47"/>
      <c r="O26" s="47"/>
      <c r="P26" s="47"/>
      <c r="Q26" s="47"/>
      <c r="R26" s="47"/>
      <c r="S26" s="47"/>
      <c r="T26" s="47"/>
      <c r="U26" s="48"/>
    </row>
    <row r="27" spans="2:21" ht="19.75" customHeight="1" thickBot="1" x14ac:dyDescent="0.6">
      <c r="B27" s="228" t="s">
        <v>290</v>
      </c>
      <c r="C27" s="138"/>
      <c r="D27" s="138"/>
      <c r="E27" s="138"/>
      <c r="F27" s="138"/>
      <c r="G27" s="138"/>
      <c r="H27" s="137"/>
      <c r="I27" s="136" t="s">
        <v>291</v>
      </c>
      <c r="J27" s="138"/>
      <c r="K27" s="138"/>
      <c r="L27" s="138"/>
      <c r="M27" s="138"/>
      <c r="N27" s="138"/>
      <c r="O27" s="137"/>
      <c r="P27" s="123" t="s">
        <v>294</v>
      </c>
      <c r="Q27" s="139"/>
      <c r="R27" s="139"/>
      <c r="S27" s="139"/>
      <c r="T27" s="124"/>
      <c r="U27" s="48"/>
    </row>
    <row r="28" spans="2:21" ht="19.75" customHeight="1" thickBot="1" x14ac:dyDescent="0.6">
      <c r="B28" s="68"/>
      <c r="C28" s="69"/>
      <c r="D28" s="69"/>
      <c r="E28" s="69"/>
      <c r="F28" s="69"/>
      <c r="G28" s="69"/>
      <c r="H28" s="69"/>
      <c r="I28" s="47"/>
      <c r="J28" s="47"/>
      <c r="K28" s="47"/>
      <c r="L28" s="47"/>
      <c r="M28" s="47"/>
      <c r="N28" s="47"/>
      <c r="O28" s="47"/>
      <c r="P28" s="47"/>
      <c r="Q28" s="47"/>
      <c r="R28" s="47"/>
      <c r="S28" s="47"/>
      <c r="T28" s="47"/>
      <c r="U28" s="48"/>
    </row>
    <row r="29" spans="2:21" ht="19.75" customHeight="1" thickBot="1" x14ac:dyDescent="0.6">
      <c r="B29" s="228" t="s">
        <v>295</v>
      </c>
      <c r="C29" s="138"/>
      <c r="D29" s="138"/>
      <c r="E29" s="138"/>
      <c r="F29" s="138"/>
      <c r="G29" s="138"/>
      <c r="H29" s="137"/>
      <c r="I29" s="136" t="s">
        <v>296</v>
      </c>
      <c r="J29" s="138"/>
      <c r="K29" s="138"/>
      <c r="L29" s="138"/>
      <c r="M29" s="138"/>
      <c r="N29" s="138"/>
      <c r="O29" s="137"/>
      <c r="P29" s="123" t="s">
        <v>297</v>
      </c>
      <c r="Q29" s="139"/>
      <c r="R29" s="139"/>
      <c r="S29" s="139"/>
      <c r="T29" s="124"/>
      <c r="U29" s="48"/>
    </row>
    <row r="30" spans="2:21" ht="19.75" customHeight="1" thickBot="1" x14ac:dyDescent="0.6">
      <c r="B30" s="46"/>
      <c r="C30" s="47"/>
      <c r="D30" s="47"/>
      <c r="E30" s="47"/>
      <c r="F30" s="47"/>
      <c r="G30" s="47"/>
      <c r="H30" s="47"/>
      <c r="I30" s="47"/>
      <c r="J30" s="47"/>
      <c r="K30" s="47"/>
      <c r="L30" s="47"/>
      <c r="M30" s="47"/>
      <c r="N30" s="47"/>
      <c r="O30" s="47"/>
      <c r="P30" s="47"/>
      <c r="Q30" s="47"/>
      <c r="R30" s="47"/>
      <c r="S30" s="47"/>
      <c r="T30" s="47"/>
      <c r="U30" s="48"/>
    </row>
    <row r="31" spans="2:21" ht="29" thickBot="1" x14ac:dyDescent="0.6">
      <c r="B31" s="128" t="s">
        <v>126</v>
      </c>
      <c r="C31" s="129"/>
      <c r="D31" s="129"/>
      <c r="E31" s="129"/>
      <c r="F31" s="129"/>
      <c r="G31" s="129"/>
      <c r="H31" s="129"/>
      <c r="I31" s="129"/>
      <c r="J31" s="129"/>
      <c r="K31" s="129"/>
      <c r="L31" s="129"/>
      <c r="M31" s="129"/>
      <c r="N31" s="129"/>
      <c r="O31" s="129"/>
      <c r="P31" s="129"/>
      <c r="Q31" s="129"/>
      <c r="R31" s="129"/>
      <c r="S31" s="129"/>
      <c r="T31" s="129"/>
      <c r="U31" s="130"/>
    </row>
    <row r="32" spans="2:21" ht="22.5" x14ac:dyDescent="0.55000000000000004">
      <c r="B32" s="38" t="s">
        <v>351</v>
      </c>
      <c r="C32" s="131" t="s">
        <v>2</v>
      </c>
      <c r="D32" s="132"/>
      <c r="E32" s="133"/>
      <c r="F32" s="131" t="s">
        <v>335</v>
      </c>
      <c r="G32" s="132"/>
      <c r="H32" s="132"/>
      <c r="I32" s="132"/>
      <c r="J32" s="133"/>
      <c r="K32" s="100" t="s">
        <v>280</v>
      </c>
      <c r="L32" s="44" t="s">
        <v>3</v>
      </c>
      <c r="M32" s="44" t="s">
        <v>4</v>
      </c>
      <c r="N32" s="45" t="s">
        <v>5</v>
      </c>
      <c r="O32" s="45" t="s">
        <v>6</v>
      </c>
      <c r="P32" s="45" t="s">
        <v>7</v>
      </c>
      <c r="Q32" s="45" t="s">
        <v>8</v>
      </c>
      <c r="R32" s="45" t="s">
        <v>9</v>
      </c>
      <c r="S32" s="45" t="s">
        <v>10</v>
      </c>
      <c r="T32" s="45" t="s">
        <v>11</v>
      </c>
      <c r="U32" s="37"/>
    </row>
    <row r="33" spans="2:21" ht="22.5" x14ac:dyDescent="0.55000000000000004">
      <c r="B33" s="140" t="s">
        <v>352</v>
      </c>
      <c r="C33" s="143" t="s">
        <v>97</v>
      </c>
      <c r="D33" s="144"/>
      <c r="E33" s="145"/>
      <c r="F33" s="182" t="s">
        <v>127</v>
      </c>
      <c r="G33" s="144"/>
      <c r="H33" s="144"/>
      <c r="I33" s="144"/>
      <c r="J33" s="145"/>
      <c r="K33" s="93"/>
      <c r="L33" s="140" t="s">
        <v>21</v>
      </c>
      <c r="M33" s="140" t="s">
        <v>22</v>
      </c>
      <c r="N33" s="2">
        <f>[1]A①_営業部_入力!M40</f>
        <v>5700</v>
      </c>
      <c r="O33" s="2">
        <f>[1]A①_営業部_入力!N40</f>
        <v>6270</v>
      </c>
      <c r="P33" s="2">
        <f>[1]A①_営業部_入力!O40</f>
        <v>6897</v>
      </c>
      <c r="Q33" s="2">
        <f>[1]A①_営業部_入力!P40</f>
        <v>7581</v>
      </c>
      <c r="R33" s="2">
        <f>[1]A①_営業部_入力!Q40</f>
        <v>8322</v>
      </c>
      <c r="S33" s="2">
        <f>[1]A①_営業部_入力!R40</f>
        <v>9120</v>
      </c>
      <c r="T33" s="2">
        <f>SUM(N33:S33)</f>
        <v>43890</v>
      </c>
      <c r="U33" s="33"/>
    </row>
    <row r="34" spans="2:21" ht="22.5" x14ac:dyDescent="0.55000000000000004">
      <c r="B34" s="141"/>
      <c r="C34" s="146"/>
      <c r="D34" s="147"/>
      <c r="E34" s="148"/>
      <c r="F34" s="146"/>
      <c r="G34" s="147"/>
      <c r="H34" s="147"/>
      <c r="I34" s="147"/>
      <c r="J34" s="148"/>
      <c r="K34" s="96" t="s">
        <v>58</v>
      </c>
      <c r="L34" s="141"/>
      <c r="M34" s="141"/>
      <c r="N34" s="45" t="s">
        <v>13</v>
      </c>
      <c r="O34" s="45" t="s">
        <v>14</v>
      </c>
      <c r="P34" s="45" t="s">
        <v>15</v>
      </c>
      <c r="Q34" s="45" t="s">
        <v>16</v>
      </c>
      <c r="R34" s="45" t="s">
        <v>17</v>
      </c>
      <c r="S34" s="45" t="s">
        <v>18</v>
      </c>
      <c r="T34" s="45" t="s">
        <v>19</v>
      </c>
      <c r="U34" s="45" t="s">
        <v>20</v>
      </c>
    </row>
    <row r="35" spans="2:21" ht="23" thickBot="1" x14ac:dyDescent="0.6">
      <c r="B35" s="176"/>
      <c r="C35" s="177"/>
      <c r="D35" s="178"/>
      <c r="E35" s="179"/>
      <c r="F35" s="177"/>
      <c r="G35" s="178"/>
      <c r="H35" s="178"/>
      <c r="I35" s="178"/>
      <c r="J35" s="179"/>
      <c r="K35" s="97"/>
      <c r="L35" s="176"/>
      <c r="M35" s="176"/>
      <c r="N35" s="2">
        <f>[1]A①_営業部_入力!M42</f>
        <v>10032</v>
      </c>
      <c r="O35" s="2">
        <f>[1]A①_営業部_入力!N42</f>
        <v>11001</v>
      </c>
      <c r="P35" s="2">
        <f>[1]A①_営業部_入力!O42</f>
        <v>12084</v>
      </c>
      <c r="Q35" s="2">
        <f>[1]A①_営業部_入力!P42</f>
        <v>13281</v>
      </c>
      <c r="R35" s="2">
        <f>[1]A①_営業部_入力!Q42</f>
        <v>14592</v>
      </c>
      <c r="S35" s="2">
        <f>[1]A①_営業部_入力!R42</f>
        <v>16017</v>
      </c>
      <c r="T35" s="2">
        <f>SUM(N35:S35)</f>
        <v>77007</v>
      </c>
      <c r="U35" s="2">
        <f>T33+T35</f>
        <v>120897</v>
      </c>
    </row>
    <row r="36" spans="2:21" ht="22.5" x14ac:dyDescent="0.55000000000000004">
      <c r="B36" s="140" t="s">
        <v>353</v>
      </c>
      <c r="C36" s="156" t="s">
        <v>42</v>
      </c>
      <c r="D36" s="157"/>
      <c r="E36" s="158"/>
      <c r="F36" s="165" t="s">
        <v>128</v>
      </c>
      <c r="G36" s="157"/>
      <c r="H36" s="157"/>
      <c r="I36" s="157"/>
      <c r="J36" s="158"/>
      <c r="K36" s="98"/>
      <c r="L36" s="140" t="s">
        <v>354</v>
      </c>
      <c r="M36" s="140" t="s">
        <v>43</v>
      </c>
      <c r="N36" s="45" t="s">
        <v>5</v>
      </c>
      <c r="O36" s="45" t="s">
        <v>6</v>
      </c>
      <c r="P36" s="45" t="s">
        <v>7</v>
      </c>
      <c r="Q36" s="45" t="s">
        <v>8</v>
      </c>
      <c r="R36" s="45" t="s">
        <v>9</v>
      </c>
      <c r="S36" s="45" t="s">
        <v>10</v>
      </c>
      <c r="T36" s="45" t="s">
        <v>11</v>
      </c>
      <c r="U36" s="37"/>
    </row>
    <row r="37" spans="2:21" ht="22.5" x14ac:dyDescent="0.55000000000000004">
      <c r="B37" s="141"/>
      <c r="C37" s="159"/>
      <c r="D37" s="160"/>
      <c r="E37" s="161"/>
      <c r="F37" s="159"/>
      <c r="G37" s="160"/>
      <c r="H37" s="160"/>
      <c r="I37" s="160"/>
      <c r="J37" s="161"/>
      <c r="K37" s="98" t="s">
        <v>58</v>
      </c>
      <c r="L37" s="141"/>
      <c r="M37" s="141"/>
      <c r="N37" s="39">
        <f>[1]A①_営業部_入力!M28</f>
        <v>100</v>
      </c>
      <c r="O37" s="39">
        <f>[1]A①_営業部_入力!N28</f>
        <v>110</v>
      </c>
      <c r="P37" s="39">
        <f>[1]A①_営業部_入力!O28</f>
        <v>121</v>
      </c>
      <c r="Q37" s="39">
        <f>[1]A①_営業部_入力!P28</f>
        <v>133</v>
      </c>
      <c r="R37" s="39">
        <f>[1]A①_営業部_入力!Q28</f>
        <v>146</v>
      </c>
      <c r="S37" s="39">
        <f>[1]A①_営業部_入力!R28</f>
        <v>160</v>
      </c>
      <c r="T37" s="39">
        <f>SUM(N37:S37)</f>
        <v>770</v>
      </c>
      <c r="U37" s="33"/>
    </row>
    <row r="38" spans="2:21" ht="22.5" x14ac:dyDescent="0.55000000000000004">
      <c r="B38" s="141"/>
      <c r="C38" s="159"/>
      <c r="D38" s="160"/>
      <c r="E38" s="161"/>
      <c r="F38" s="159"/>
      <c r="G38" s="160"/>
      <c r="H38" s="160"/>
      <c r="I38" s="160"/>
      <c r="J38" s="161"/>
      <c r="K38" s="98"/>
      <c r="L38" s="141"/>
      <c r="M38" s="141"/>
      <c r="N38" s="45" t="s">
        <v>13</v>
      </c>
      <c r="O38" s="45" t="s">
        <v>14</v>
      </c>
      <c r="P38" s="45" t="s">
        <v>15</v>
      </c>
      <c r="Q38" s="45" t="s">
        <v>16</v>
      </c>
      <c r="R38" s="45" t="s">
        <v>17</v>
      </c>
      <c r="S38" s="45" t="s">
        <v>18</v>
      </c>
      <c r="T38" s="45" t="s">
        <v>19</v>
      </c>
      <c r="U38" s="45" t="s">
        <v>20</v>
      </c>
    </row>
    <row r="39" spans="2:21" ht="23" thickBot="1" x14ac:dyDescent="0.6">
      <c r="B39" s="176"/>
      <c r="C39" s="238"/>
      <c r="D39" s="239"/>
      <c r="E39" s="240"/>
      <c r="F39" s="238"/>
      <c r="G39" s="239"/>
      <c r="H39" s="239"/>
      <c r="I39" s="239"/>
      <c r="J39" s="240"/>
      <c r="K39" s="99"/>
      <c r="L39" s="176"/>
      <c r="M39" s="176"/>
      <c r="N39" s="39">
        <f>[1]A①_営業部_入力!M30</f>
        <v>176</v>
      </c>
      <c r="O39" s="39">
        <f>[1]A①_営業部_入力!N30</f>
        <v>193</v>
      </c>
      <c r="P39" s="39">
        <f>[1]A①_営業部_入力!O30</f>
        <v>212</v>
      </c>
      <c r="Q39" s="39">
        <f>[1]A①_営業部_入力!P30</f>
        <v>233</v>
      </c>
      <c r="R39" s="39">
        <f>[1]A①_営業部_入力!Q30</f>
        <v>256</v>
      </c>
      <c r="S39" s="39">
        <f>[1]A①_営業部_入力!R30</f>
        <v>281</v>
      </c>
      <c r="T39" s="39">
        <f>SUM(N39:S39)</f>
        <v>1351</v>
      </c>
      <c r="U39" s="39">
        <f>T37+T39</f>
        <v>2121</v>
      </c>
    </row>
    <row r="40" spans="2:21" ht="18" customHeight="1" x14ac:dyDescent="0.55000000000000004">
      <c r="B40" s="140" t="s">
        <v>355</v>
      </c>
      <c r="C40" s="152" t="s">
        <v>98</v>
      </c>
      <c r="D40" s="153"/>
      <c r="E40" s="154"/>
      <c r="F40" s="166" t="s">
        <v>131</v>
      </c>
      <c r="G40" s="153"/>
      <c r="H40" s="153"/>
      <c r="I40" s="153"/>
      <c r="J40" s="154"/>
      <c r="K40" s="96"/>
      <c r="L40" s="140" t="s">
        <v>337</v>
      </c>
      <c r="M40" s="140" t="s">
        <v>43</v>
      </c>
      <c r="N40" s="45" t="s">
        <v>5</v>
      </c>
      <c r="O40" s="45" t="s">
        <v>6</v>
      </c>
      <c r="P40" s="45" t="s">
        <v>7</v>
      </c>
      <c r="Q40" s="45" t="s">
        <v>8</v>
      </c>
      <c r="R40" s="45" t="s">
        <v>9</v>
      </c>
      <c r="S40" s="45" t="s">
        <v>10</v>
      </c>
      <c r="T40" s="45" t="s">
        <v>11</v>
      </c>
      <c r="U40" s="37"/>
    </row>
    <row r="41" spans="2:21" ht="22.5" x14ac:dyDescent="0.55000000000000004">
      <c r="B41" s="141"/>
      <c r="C41" s="146"/>
      <c r="D41" s="147"/>
      <c r="E41" s="148"/>
      <c r="F41" s="146"/>
      <c r="G41" s="147"/>
      <c r="H41" s="147"/>
      <c r="I41" s="147"/>
      <c r="J41" s="148"/>
      <c r="K41" s="96" t="s">
        <v>60</v>
      </c>
      <c r="L41" s="141"/>
      <c r="M41" s="141"/>
      <c r="N41" s="2">
        <v>200</v>
      </c>
      <c r="O41" s="43">
        <f>N53</f>
        <v>400</v>
      </c>
      <c r="P41" s="43">
        <f t="shared" ref="P41:S43" si="0">O53</f>
        <v>590</v>
      </c>
      <c r="Q41" s="43">
        <f t="shared" si="0"/>
        <v>769</v>
      </c>
      <c r="R41" s="43">
        <f t="shared" si="0"/>
        <v>936</v>
      </c>
      <c r="S41" s="43">
        <f t="shared" si="0"/>
        <v>1090</v>
      </c>
      <c r="T41" s="2">
        <f>N41</f>
        <v>200</v>
      </c>
      <c r="U41" s="33"/>
    </row>
    <row r="42" spans="2:21" ht="22.5" x14ac:dyDescent="0.55000000000000004">
      <c r="B42" s="141"/>
      <c r="C42" s="146"/>
      <c r="D42" s="147"/>
      <c r="E42" s="148"/>
      <c r="F42" s="146"/>
      <c r="G42" s="147"/>
      <c r="H42" s="147"/>
      <c r="I42" s="147"/>
      <c r="J42" s="148"/>
      <c r="K42" s="96"/>
      <c r="L42" s="141"/>
      <c r="M42" s="141"/>
      <c r="N42" s="45" t="s">
        <v>13</v>
      </c>
      <c r="O42" s="45" t="s">
        <v>14</v>
      </c>
      <c r="P42" s="45" t="s">
        <v>15</v>
      </c>
      <c r="Q42" s="45" t="s">
        <v>16</v>
      </c>
      <c r="R42" s="45" t="s">
        <v>17</v>
      </c>
      <c r="S42" s="45" t="s">
        <v>18</v>
      </c>
      <c r="T42" s="45" t="s">
        <v>19</v>
      </c>
      <c r="U42" s="45" t="s">
        <v>20</v>
      </c>
    </row>
    <row r="43" spans="2:21" ht="23" thickBot="1" x14ac:dyDescent="0.6">
      <c r="B43" s="176"/>
      <c r="C43" s="177"/>
      <c r="D43" s="178"/>
      <c r="E43" s="179"/>
      <c r="F43" s="177"/>
      <c r="G43" s="178"/>
      <c r="H43" s="178"/>
      <c r="I43" s="178"/>
      <c r="J43" s="179"/>
      <c r="K43" s="97"/>
      <c r="L43" s="176"/>
      <c r="M43" s="176"/>
      <c r="N43" s="43">
        <f>S53</f>
        <v>1230</v>
      </c>
      <c r="O43" s="43">
        <f>N55</f>
        <v>1354</v>
      </c>
      <c r="P43" s="43">
        <f t="shared" si="0"/>
        <v>1461</v>
      </c>
      <c r="Q43" s="43">
        <f t="shared" si="0"/>
        <v>1549</v>
      </c>
      <c r="R43" s="43">
        <f t="shared" si="0"/>
        <v>1616</v>
      </c>
      <c r="S43" s="43"/>
      <c r="T43" s="2">
        <f>N43</f>
        <v>1230</v>
      </c>
      <c r="U43" s="2">
        <f>N41</f>
        <v>200</v>
      </c>
    </row>
    <row r="44" spans="2:21" ht="22.5" x14ac:dyDescent="0.55000000000000004">
      <c r="B44" s="140" t="s">
        <v>356</v>
      </c>
      <c r="C44" s="152" t="s">
        <v>409</v>
      </c>
      <c r="D44" s="153"/>
      <c r="E44" s="154"/>
      <c r="F44" s="229" t="s">
        <v>336</v>
      </c>
      <c r="G44" s="230"/>
      <c r="H44" s="230"/>
      <c r="I44" s="230"/>
      <c r="J44" s="231"/>
      <c r="K44" s="96"/>
      <c r="L44" s="140" t="s">
        <v>340</v>
      </c>
      <c r="M44" s="140" t="s">
        <v>43</v>
      </c>
      <c r="N44" s="45" t="s">
        <v>5</v>
      </c>
      <c r="O44" s="45" t="s">
        <v>6</v>
      </c>
      <c r="P44" s="45" t="s">
        <v>7</v>
      </c>
      <c r="Q44" s="45" t="s">
        <v>8</v>
      </c>
      <c r="R44" s="45" t="s">
        <v>9</v>
      </c>
      <c r="S44" s="45" t="s">
        <v>10</v>
      </c>
      <c r="T44" s="45" t="s">
        <v>11</v>
      </c>
      <c r="U44" s="37"/>
    </row>
    <row r="45" spans="2:21" ht="22.5" x14ac:dyDescent="0.55000000000000004">
      <c r="B45" s="141"/>
      <c r="C45" s="146"/>
      <c r="D45" s="147"/>
      <c r="E45" s="148"/>
      <c r="F45" s="232"/>
      <c r="G45" s="233"/>
      <c r="H45" s="233"/>
      <c r="I45" s="233"/>
      <c r="J45" s="234"/>
      <c r="K45" s="96" t="s">
        <v>60</v>
      </c>
      <c r="L45" s="141"/>
      <c r="M45" s="141"/>
      <c r="N45" s="2">
        <v>300</v>
      </c>
      <c r="O45" s="2">
        <v>300</v>
      </c>
      <c r="P45" s="2">
        <v>300</v>
      </c>
      <c r="Q45" s="2">
        <v>300</v>
      </c>
      <c r="R45" s="2">
        <v>300</v>
      </c>
      <c r="S45" s="2">
        <v>300</v>
      </c>
      <c r="T45" s="2">
        <f>SUM(N45:S45)</f>
        <v>1800</v>
      </c>
      <c r="U45" s="33"/>
    </row>
    <row r="46" spans="2:21" ht="22.5" x14ac:dyDescent="0.55000000000000004">
      <c r="B46" s="141"/>
      <c r="C46" s="146"/>
      <c r="D46" s="147"/>
      <c r="E46" s="148"/>
      <c r="F46" s="232"/>
      <c r="G46" s="233"/>
      <c r="H46" s="233"/>
      <c r="I46" s="233"/>
      <c r="J46" s="234"/>
      <c r="K46" s="96"/>
      <c r="L46" s="141"/>
      <c r="M46" s="141"/>
      <c r="N46" s="45" t="s">
        <v>13</v>
      </c>
      <c r="O46" s="45" t="s">
        <v>14</v>
      </c>
      <c r="P46" s="45" t="s">
        <v>15</v>
      </c>
      <c r="Q46" s="45" t="s">
        <v>16</v>
      </c>
      <c r="R46" s="45" t="s">
        <v>17</v>
      </c>
      <c r="S46" s="45" t="s">
        <v>18</v>
      </c>
      <c r="T46" s="45" t="s">
        <v>19</v>
      </c>
      <c r="U46" s="45" t="s">
        <v>20</v>
      </c>
    </row>
    <row r="47" spans="2:21" ht="23" thickBot="1" x14ac:dyDescent="0.6">
      <c r="B47" s="176"/>
      <c r="C47" s="177"/>
      <c r="D47" s="178"/>
      <c r="E47" s="179"/>
      <c r="F47" s="235"/>
      <c r="G47" s="236"/>
      <c r="H47" s="236"/>
      <c r="I47" s="236"/>
      <c r="J47" s="237"/>
      <c r="K47" s="97"/>
      <c r="L47" s="176"/>
      <c r="M47" s="176"/>
      <c r="N47" s="2">
        <v>300</v>
      </c>
      <c r="O47" s="2">
        <v>300</v>
      </c>
      <c r="P47" s="2">
        <v>300</v>
      </c>
      <c r="Q47" s="2">
        <v>300</v>
      </c>
      <c r="R47" s="2">
        <v>300</v>
      </c>
      <c r="S47" s="2">
        <v>300</v>
      </c>
      <c r="T47" s="2">
        <f>SUM(N47:S47)</f>
        <v>1800</v>
      </c>
      <c r="U47" s="2">
        <f>T45+T47</f>
        <v>3600</v>
      </c>
    </row>
    <row r="48" spans="2:21" ht="22.5" x14ac:dyDescent="0.55000000000000004">
      <c r="B48" s="140" t="s">
        <v>338</v>
      </c>
      <c r="C48" s="156" t="s">
        <v>129</v>
      </c>
      <c r="D48" s="157"/>
      <c r="E48" s="158"/>
      <c r="F48" s="241" t="s">
        <v>339</v>
      </c>
      <c r="G48" s="242"/>
      <c r="H48" s="242"/>
      <c r="I48" s="242"/>
      <c r="J48" s="243"/>
      <c r="K48" s="98"/>
      <c r="L48" s="140" t="s">
        <v>337</v>
      </c>
      <c r="M48" s="140" t="s">
        <v>43</v>
      </c>
      <c r="N48" s="45" t="s">
        <v>5</v>
      </c>
      <c r="O48" s="45" t="s">
        <v>6</v>
      </c>
      <c r="P48" s="45" t="s">
        <v>7</v>
      </c>
      <c r="Q48" s="45" t="s">
        <v>8</v>
      </c>
      <c r="R48" s="45" t="s">
        <v>9</v>
      </c>
      <c r="S48" s="45" t="s">
        <v>10</v>
      </c>
      <c r="T48" s="45" t="s">
        <v>11</v>
      </c>
      <c r="U48" s="37"/>
    </row>
    <row r="49" spans="2:21" ht="22.5" x14ac:dyDescent="0.55000000000000004">
      <c r="B49" s="141"/>
      <c r="C49" s="159"/>
      <c r="D49" s="160"/>
      <c r="E49" s="161"/>
      <c r="F49" s="244"/>
      <c r="G49" s="245"/>
      <c r="H49" s="245"/>
      <c r="I49" s="245"/>
      <c r="J49" s="246"/>
      <c r="K49" s="98" t="s">
        <v>60</v>
      </c>
      <c r="L49" s="141"/>
      <c r="M49" s="141"/>
      <c r="N49" s="39">
        <f>N37</f>
        <v>100</v>
      </c>
      <c r="O49" s="39">
        <f t="shared" ref="O49:S51" si="1">O37</f>
        <v>110</v>
      </c>
      <c r="P49" s="39">
        <f t="shared" si="1"/>
        <v>121</v>
      </c>
      <c r="Q49" s="39">
        <f t="shared" si="1"/>
        <v>133</v>
      </c>
      <c r="R49" s="39">
        <f t="shared" si="1"/>
        <v>146</v>
      </c>
      <c r="S49" s="39">
        <f t="shared" si="1"/>
        <v>160</v>
      </c>
      <c r="T49" s="39">
        <f>SUM(N49:S49)</f>
        <v>770</v>
      </c>
      <c r="U49" s="33"/>
    </row>
    <row r="50" spans="2:21" ht="22.5" x14ac:dyDescent="0.55000000000000004">
      <c r="B50" s="141"/>
      <c r="C50" s="159"/>
      <c r="D50" s="160"/>
      <c r="E50" s="161"/>
      <c r="F50" s="244"/>
      <c r="G50" s="245"/>
      <c r="H50" s="245"/>
      <c r="I50" s="245"/>
      <c r="J50" s="246"/>
      <c r="K50" s="98"/>
      <c r="L50" s="141"/>
      <c r="M50" s="141"/>
      <c r="N50" s="45" t="s">
        <v>13</v>
      </c>
      <c r="O50" s="45" t="s">
        <v>14</v>
      </c>
      <c r="P50" s="45" t="s">
        <v>15</v>
      </c>
      <c r="Q50" s="45" t="s">
        <v>16</v>
      </c>
      <c r="R50" s="45" t="s">
        <v>17</v>
      </c>
      <c r="S50" s="45" t="s">
        <v>18</v>
      </c>
      <c r="T50" s="45" t="s">
        <v>19</v>
      </c>
      <c r="U50" s="45" t="s">
        <v>20</v>
      </c>
    </row>
    <row r="51" spans="2:21" ht="23" thickBot="1" x14ac:dyDescent="0.6">
      <c r="B51" s="176"/>
      <c r="C51" s="238"/>
      <c r="D51" s="239"/>
      <c r="E51" s="240"/>
      <c r="F51" s="247"/>
      <c r="G51" s="248"/>
      <c r="H51" s="248"/>
      <c r="I51" s="248"/>
      <c r="J51" s="249"/>
      <c r="K51" s="99"/>
      <c r="L51" s="176"/>
      <c r="M51" s="176"/>
      <c r="N51" s="39">
        <f>N39</f>
        <v>176</v>
      </c>
      <c r="O51" s="39">
        <f t="shared" si="1"/>
        <v>193</v>
      </c>
      <c r="P51" s="39">
        <f t="shared" si="1"/>
        <v>212</v>
      </c>
      <c r="Q51" s="39">
        <f t="shared" si="1"/>
        <v>233</v>
      </c>
      <c r="R51" s="39">
        <f t="shared" si="1"/>
        <v>256</v>
      </c>
      <c r="S51" s="39"/>
      <c r="T51" s="2">
        <f>SUM(N51:S51)</f>
        <v>1070</v>
      </c>
      <c r="U51" s="2">
        <f>T49+T51</f>
        <v>1840</v>
      </c>
    </row>
    <row r="52" spans="2:21" ht="21.65" customHeight="1" x14ac:dyDescent="0.55000000000000004">
      <c r="B52" s="140" t="s">
        <v>357</v>
      </c>
      <c r="C52" s="152" t="s">
        <v>101</v>
      </c>
      <c r="D52" s="153"/>
      <c r="E52" s="154"/>
      <c r="F52" s="166" t="s">
        <v>358</v>
      </c>
      <c r="G52" s="153"/>
      <c r="H52" s="153"/>
      <c r="I52" s="153"/>
      <c r="J52" s="154"/>
      <c r="K52" s="96"/>
      <c r="L52" s="140" t="s">
        <v>359</v>
      </c>
      <c r="M52" s="140" t="s">
        <v>43</v>
      </c>
      <c r="N52" s="45" t="s">
        <v>5</v>
      </c>
      <c r="O52" s="45" t="s">
        <v>6</v>
      </c>
      <c r="P52" s="45" t="s">
        <v>7</v>
      </c>
      <c r="Q52" s="45" t="s">
        <v>8</v>
      </c>
      <c r="R52" s="45" t="s">
        <v>9</v>
      </c>
      <c r="S52" s="45" t="s">
        <v>10</v>
      </c>
      <c r="T52" s="45" t="s">
        <v>11</v>
      </c>
      <c r="U52" s="37"/>
    </row>
    <row r="53" spans="2:21" ht="22.5" x14ac:dyDescent="0.55000000000000004">
      <c r="B53" s="141"/>
      <c r="C53" s="146"/>
      <c r="D53" s="147"/>
      <c r="E53" s="148"/>
      <c r="F53" s="146"/>
      <c r="G53" s="147"/>
      <c r="H53" s="147"/>
      <c r="I53" s="147"/>
      <c r="J53" s="148"/>
      <c r="K53" s="96" t="s">
        <v>60</v>
      </c>
      <c r="L53" s="141"/>
      <c r="M53" s="141"/>
      <c r="N53" s="43">
        <f>N41+N45-N49</f>
        <v>400</v>
      </c>
      <c r="O53" s="43">
        <f t="shared" ref="O53:S55" si="2">O41+O45-O49</f>
        <v>590</v>
      </c>
      <c r="P53" s="43">
        <f t="shared" si="2"/>
        <v>769</v>
      </c>
      <c r="Q53" s="43">
        <f t="shared" si="2"/>
        <v>936</v>
      </c>
      <c r="R53" s="43">
        <f t="shared" si="2"/>
        <v>1090</v>
      </c>
      <c r="S53" s="43">
        <f t="shared" si="2"/>
        <v>1230</v>
      </c>
      <c r="T53" s="2">
        <f>S53</f>
        <v>1230</v>
      </c>
      <c r="U53" s="33"/>
    </row>
    <row r="54" spans="2:21" ht="22.5" x14ac:dyDescent="0.55000000000000004">
      <c r="B54" s="141"/>
      <c r="C54" s="146"/>
      <c r="D54" s="147"/>
      <c r="E54" s="148"/>
      <c r="F54" s="146"/>
      <c r="G54" s="147"/>
      <c r="H54" s="147"/>
      <c r="I54" s="147"/>
      <c r="J54" s="148"/>
      <c r="K54" s="96"/>
      <c r="L54" s="141"/>
      <c r="M54" s="141"/>
      <c r="N54" s="45" t="s">
        <v>13</v>
      </c>
      <c r="O54" s="45" t="s">
        <v>14</v>
      </c>
      <c r="P54" s="45" t="s">
        <v>15</v>
      </c>
      <c r="Q54" s="45" t="s">
        <v>16</v>
      </c>
      <c r="R54" s="45" t="s">
        <v>17</v>
      </c>
      <c r="S54" s="45" t="s">
        <v>18</v>
      </c>
      <c r="T54" s="45" t="s">
        <v>19</v>
      </c>
      <c r="U54" s="45" t="s">
        <v>20</v>
      </c>
    </row>
    <row r="55" spans="2:21" ht="23" thickBot="1" x14ac:dyDescent="0.6">
      <c r="B55" s="176"/>
      <c r="C55" s="177"/>
      <c r="D55" s="178"/>
      <c r="E55" s="179"/>
      <c r="F55" s="177"/>
      <c r="G55" s="178"/>
      <c r="H55" s="178"/>
      <c r="I55" s="178"/>
      <c r="J55" s="179"/>
      <c r="K55" s="97"/>
      <c r="L55" s="176"/>
      <c r="M55" s="176"/>
      <c r="N55" s="43">
        <f>N43+N47-N51</f>
        <v>1354</v>
      </c>
      <c r="O55" s="43">
        <f t="shared" si="2"/>
        <v>1461</v>
      </c>
      <c r="P55" s="43">
        <f t="shared" si="2"/>
        <v>1549</v>
      </c>
      <c r="Q55" s="43">
        <f t="shared" si="2"/>
        <v>1616</v>
      </c>
      <c r="R55" s="43">
        <f t="shared" si="2"/>
        <v>1660</v>
      </c>
      <c r="S55" s="43"/>
      <c r="T55" s="2">
        <f>S55</f>
        <v>0</v>
      </c>
      <c r="U55" s="2">
        <f>S55</f>
        <v>0</v>
      </c>
    </row>
    <row r="56" spans="2:21" ht="21.65" customHeight="1" x14ac:dyDescent="0.55000000000000004">
      <c r="B56" s="140" t="s">
        <v>360</v>
      </c>
      <c r="C56" s="152" t="s">
        <v>102</v>
      </c>
      <c r="D56" s="153"/>
      <c r="E56" s="154"/>
      <c r="F56" s="166" t="s">
        <v>371</v>
      </c>
      <c r="G56" s="153"/>
      <c r="H56" s="153"/>
      <c r="I56" s="153"/>
      <c r="J56" s="154"/>
      <c r="K56" s="96"/>
      <c r="L56" s="140" t="s">
        <v>337</v>
      </c>
      <c r="M56" s="140" t="s">
        <v>43</v>
      </c>
      <c r="N56" s="45" t="s">
        <v>5</v>
      </c>
      <c r="O56" s="45" t="s">
        <v>6</v>
      </c>
      <c r="P56" s="45" t="s">
        <v>7</v>
      </c>
      <c r="Q56" s="45" t="s">
        <v>8</v>
      </c>
      <c r="R56" s="45" t="s">
        <v>9</v>
      </c>
      <c r="S56" s="45" t="s">
        <v>10</v>
      </c>
      <c r="T56" s="45" t="s">
        <v>11</v>
      </c>
      <c r="U56" s="37"/>
    </row>
    <row r="57" spans="2:21" ht="22.5" x14ac:dyDescent="0.55000000000000004">
      <c r="B57" s="141"/>
      <c r="C57" s="146"/>
      <c r="D57" s="147"/>
      <c r="E57" s="148"/>
      <c r="F57" s="146"/>
      <c r="G57" s="147"/>
      <c r="H57" s="147"/>
      <c r="I57" s="147"/>
      <c r="J57" s="148"/>
      <c r="K57" s="96" t="s">
        <v>60</v>
      </c>
      <c r="L57" s="141"/>
      <c r="M57" s="141"/>
      <c r="N57" s="2">
        <f>N53-N41</f>
        <v>200</v>
      </c>
      <c r="O57" s="2">
        <f t="shared" ref="O57:S59" si="3">O53-O41</f>
        <v>190</v>
      </c>
      <c r="P57" s="2">
        <f t="shared" si="3"/>
        <v>179</v>
      </c>
      <c r="Q57" s="2">
        <f t="shared" si="3"/>
        <v>167</v>
      </c>
      <c r="R57" s="2">
        <f t="shared" si="3"/>
        <v>154</v>
      </c>
      <c r="S57" s="2">
        <f t="shared" si="3"/>
        <v>140</v>
      </c>
      <c r="T57" s="2">
        <f>SUM(N57:S57)</f>
        <v>1030</v>
      </c>
      <c r="U57" s="33"/>
    </row>
    <row r="58" spans="2:21" ht="22.5" x14ac:dyDescent="0.55000000000000004">
      <c r="B58" s="141"/>
      <c r="C58" s="146"/>
      <c r="D58" s="147"/>
      <c r="E58" s="148"/>
      <c r="F58" s="146"/>
      <c r="G58" s="147"/>
      <c r="H58" s="147"/>
      <c r="I58" s="147"/>
      <c r="J58" s="148"/>
      <c r="K58" s="96"/>
      <c r="L58" s="141"/>
      <c r="M58" s="141"/>
      <c r="N58" s="45" t="s">
        <v>13</v>
      </c>
      <c r="O58" s="45" t="s">
        <v>14</v>
      </c>
      <c r="P58" s="45" t="s">
        <v>15</v>
      </c>
      <c r="Q58" s="45" t="s">
        <v>16</v>
      </c>
      <c r="R58" s="45" t="s">
        <v>17</v>
      </c>
      <c r="S58" s="45" t="s">
        <v>18</v>
      </c>
      <c r="T58" s="45" t="s">
        <v>19</v>
      </c>
      <c r="U58" s="45" t="s">
        <v>20</v>
      </c>
    </row>
    <row r="59" spans="2:21" ht="23" thickBot="1" x14ac:dyDescent="0.6">
      <c r="B59" s="176"/>
      <c r="C59" s="177"/>
      <c r="D59" s="178"/>
      <c r="E59" s="179"/>
      <c r="F59" s="177"/>
      <c r="G59" s="178"/>
      <c r="H59" s="178"/>
      <c r="I59" s="178"/>
      <c r="J59" s="179"/>
      <c r="K59" s="97"/>
      <c r="L59" s="176"/>
      <c r="M59" s="176"/>
      <c r="N59" s="2">
        <f>N55-N43</f>
        <v>124</v>
      </c>
      <c r="O59" s="2">
        <f t="shared" si="3"/>
        <v>107</v>
      </c>
      <c r="P59" s="2">
        <f t="shared" si="3"/>
        <v>88</v>
      </c>
      <c r="Q59" s="2">
        <f t="shared" si="3"/>
        <v>67</v>
      </c>
      <c r="R59" s="2">
        <f t="shared" si="3"/>
        <v>44</v>
      </c>
      <c r="S59" s="2"/>
      <c r="T59" s="2">
        <f>SUM(N59:S59)</f>
        <v>430</v>
      </c>
      <c r="U59" s="2">
        <f>T57+T59</f>
        <v>1460</v>
      </c>
    </row>
    <row r="60" spans="2:21" ht="22.5" x14ac:dyDescent="0.55000000000000004">
      <c r="B60" s="140" t="s">
        <v>361</v>
      </c>
      <c r="C60" s="156" t="s">
        <v>104</v>
      </c>
      <c r="D60" s="157"/>
      <c r="E60" s="158"/>
      <c r="F60" s="166" t="s">
        <v>73</v>
      </c>
      <c r="G60" s="153"/>
      <c r="H60" s="153"/>
      <c r="I60" s="153"/>
      <c r="J60" s="154"/>
      <c r="K60" s="96"/>
      <c r="L60" s="140" t="s">
        <v>21</v>
      </c>
      <c r="M60" s="140" t="s">
        <v>22</v>
      </c>
      <c r="N60" s="45" t="s">
        <v>5</v>
      </c>
      <c r="O60" s="45" t="s">
        <v>6</v>
      </c>
      <c r="P60" s="45" t="s">
        <v>7</v>
      </c>
      <c r="Q60" s="45" t="s">
        <v>8</v>
      </c>
      <c r="R60" s="45" t="s">
        <v>9</v>
      </c>
      <c r="S60" s="45" t="s">
        <v>10</v>
      </c>
      <c r="T60" s="45" t="s">
        <v>11</v>
      </c>
      <c r="U60" s="37"/>
    </row>
    <row r="61" spans="2:21" ht="22.5" x14ac:dyDescent="0.55000000000000004">
      <c r="B61" s="141"/>
      <c r="C61" s="159"/>
      <c r="D61" s="160"/>
      <c r="E61" s="161"/>
      <c r="F61" s="146"/>
      <c r="G61" s="147"/>
      <c r="H61" s="147"/>
      <c r="I61" s="147"/>
      <c r="J61" s="148"/>
      <c r="K61" s="96" t="s">
        <v>60</v>
      </c>
      <c r="L61" s="141"/>
      <c r="M61" s="141"/>
      <c r="N61" s="2">
        <v>57</v>
      </c>
      <c r="O61" s="2">
        <v>57</v>
      </c>
      <c r="P61" s="2">
        <v>57</v>
      </c>
      <c r="Q61" s="2">
        <v>57</v>
      </c>
      <c r="R61" s="2">
        <v>57</v>
      </c>
      <c r="S61" s="2">
        <v>57</v>
      </c>
      <c r="T61" s="2"/>
      <c r="U61" s="33"/>
    </row>
    <row r="62" spans="2:21" ht="22.5" x14ac:dyDescent="0.55000000000000004">
      <c r="B62" s="141"/>
      <c r="C62" s="159"/>
      <c r="D62" s="160"/>
      <c r="E62" s="161"/>
      <c r="F62" s="146"/>
      <c r="G62" s="147"/>
      <c r="H62" s="147"/>
      <c r="I62" s="147"/>
      <c r="J62" s="148"/>
      <c r="K62" s="96"/>
      <c r="L62" s="141"/>
      <c r="M62" s="141"/>
      <c r="N62" s="45" t="s">
        <v>13</v>
      </c>
      <c r="O62" s="45" t="s">
        <v>14</v>
      </c>
      <c r="P62" s="45" t="s">
        <v>15</v>
      </c>
      <c r="Q62" s="45" t="s">
        <v>16</v>
      </c>
      <c r="R62" s="45" t="s">
        <v>17</v>
      </c>
      <c r="S62" s="45" t="s">
        <v>18</v>
      </c>
      <c r="T62" s="45" t="s">
        <v>19</v>
      </c>
      <c r="U62" s="45" t="s">
        <v>20</v>
      </c>
    </row>
    <row r="63" spans="2:21" ht="23" thickBot="1" x14ac:dyDescent="0.6">
      <c r="B63" s="176"/>
      <c r="C63" s="238"/>
      <c r="D63" s="239"/>
      <c r="E63" s="240"/>
      <c r="F63" s="177"/>
      <c r="G63" s="178"/>
      <c r="H63" s="178"/>
      <c r="I63" s="178"/>
      <c r="J63" s="179"/>
      <c r="K63" s="97"/>
      <c r="L63" s="176"/>
      <c r="M63" s="176"/>
      <c r="N63" s="2">
        <v>57</v>
      </c>
      <c r="O63" s="2">
        <v>57</v>
      </c>
      <c r="P63" s="2">
        <v>57</v>
      </c>
      <c r="Q63" s="2">
        <v>57</v>
      </c>
      <c r="R63" s="2">
        <v>57</v>
      </c>
      <c r="S63" s="2">
        <v>57</v>
      </c>
      <c r="T63" s="2"/>
      <c r="U63" s="2"/>
    </row>
    <row r="64" spans="2:21" ht="22.5" x14ac:dyDescent="0.55000000000000004">
      <c r="B64" s="140" t="s">
        <v>362</v>
      </c>
      <c r="C64" s="253" t="s">
        <v>112</v>
      </c>
      <c r="D64" s="254"/>
      <c r="E64" s="255"/>
      <c r="F64" s="241" t="s">
        <v>341</v>
      </c>
      <c r="G64" s="242"/>
      <c r="H64" s="242"/>
      <c r="I64" s="242"/>
      <c r="J64" s="243"/>
      <c r="K64" s="96"/>
      <c r="L64" s="140" t="s">
        <v>21</v>
      </c>
      <c r="M64" s="140" t="s">
        <v>22</v>
      </c>
      <c r="N64" s="45" t="s">
        <v>5</v>
      </c>
      <c r="O64" s="45" t="s">
        <v>6</v>
      </c>
      <c r="P64" s="45" t="s">
        <v>7</v>
      </c>
      <c r="Q64" s="45" t="s">
        <v>8</v>
      </c>
      <c r="R64" s="45" t="s">
        <v>9</v>
      </c>
      <c r="S64" s="45" t="s">
        <v>10</v>
      </c>
      <c r="T64" s="45" t="s">
        <v>11</v>
      </c>
      <c r="U64" s="37"/>
    </row>
    <row r="65" spans="2:21" ht="22.5" x14ac:dyDescent="0.55000000000000004">
      <c r="B65" s="141"/>
      <c r="C65" s="256"/>
      <c r="D65" s="257"/>
      <c r="E65" s="258"/>
      <c r="F65" s="244"/>
      <c r="G65" s="245"/>
      <c r="H65" s="245"/>
      <c r="I65" s="245"/>
      <c r="J65" s="246"/>
      <c r="K65" s="96" t="s">
        <v>60</v>
      </c>
      <c r="L65" s="141"/>
      <c r="M65" s="141"/>
      <c r="N65" s="2">
        <f>ROUND(N45*N61,0)</f>
        <v>17100</v>
      </c>
      <c r="O65" s="2">
        <f t="shared" ref="O65:S67" si="4">ROUND(O45*O61,0)</f>
        <v>17100</v>
      </c>
      <c r="P65" s="2">
        <f t="shared" si="4"/>
        <v>17100</v>
      </c>
      <c r="Q65" s="2">
        <f t="shared" si="4"/>
        <v>17100</v>
      </c>
      <c r="R65" s="2">
        <f t="shared" si="4"/>
        <v>17100</v>
      </c>
      <c r="S65" s="2">
        <f t="shared" si="4"/>
        <v>17100</v>
      </c>
      <c r="T65" s="2">
        <f>SUM(N65:S65)</f>
        <v>102600</v>
      </c>
      <c r="U65" s="33"/>
    </row>
    <row r="66" spans="2:21" ht="22.5" x14ac:dyDescent="0.55000000000000004">
      <c r="B66" s="141"/>
      <c r="C66" s="256"/>
      <c r="D66" s="257"/>
      <c r="E66" s="258"/>
      <c r="F66" s="244"/>
      <c r="G66" s="245"/>
      <c r="H66" s="245"/>
      <c r="I66" s="245"/>
      <c r="J66" s="246"/>
      <c r="K66" s="96"/>
      <c r="L66" s="141"/>
      <c r="M66" s="141"/>
      <c r="N66" s="45" t="s">
        <v>13</v>
      </c>
      <c r="O66" s="45" t="s">
        <v>14</v>
      </c>
      <c r="P66" s="45" t="s">
        <v>15</v>
      </c>
      <c r="Q66" s="45" t="s">
        <v>16</v>
      </c>
      <c r="R66" s="45" t="s">
        <v>17</v>
      </c>
      <c r="S66" s="45" t="s">
        <v>18</v>
      </c>
      <c r="T66" s="45" t="s">
        <v>19</v>
      </c>
      <c r="U66" s="45" t="s">
        <v>20</v>
      </c>
    </row>
    <row r="67" spans="2:21" ht="23" thickBot="1" x14ac:dyDescent="0.6">
      <c r="B67" s="176"/>
      <c r="C67" s="259"/>
      <c r="D67" s="260"/>
      <c r="E67" s="261"/>
      <c r="F67" s="247"/>
      <c r="G67" s="248"/>
      <c r="H67" s="248"/>
      <c r="I67" s="248"/>
      <c r="J67" s="249"/>
      <c r="K67" s="97"/>
      <c r="L67" s="176"/>
      <c r="M67" s="176"/>
      <c r="N67" s="2">
        <f>ROUND(N47*N63,0)</f>
        <v>17100</v>
      </c>
      <c r="O67" s="2">
        <f t="shared" si="4"/>
        <v>17100</v>
      </c>
      <c r="P67" s="2">
        <f t="shared" si="4"/>
        <v>17100</v>
      </c>
      <c r="Q67" s="2">
        <f t="shared" si="4"/>
        <v>17100</v>
      </c>
      <c r="R67" s="2">
        <f t="shared" si="4"/>
        <v>17100</v>
      </c>
      <c r="S67" s="2"/>
      <c r="T67" s="2">
        <f>SUM(N67:S67)</f>
        <v>85500</v>
      </c>
      <c r="U67" s="2">
        <f>T65+T67</f>
        <v>188100</v>
      </c>
    </row>
    <row r="68" spans="2:21" ht="21.65" customHeight="1" x14ac:dyDescent="0.55000000000000004">
      <c r="B68" s="140" t="s">
        <v>342</v>
      </c>
      <c r="C68" s="253" t="s">
        <v>113</v>
      </c>
      <c r="D68" s="254"/>
      <c r="E68" s="255"/>
      <c r="F68" s="241" t="s">
        <v>343</v>
      </c>
      <c r="G68" s="242"/>
      <c r="H68" s="242"/>
      <c r="I68" s="242"/>
      <c r="J68" s="243"/>
      <c r="K68" s="96"/>
      <c r="L68" s="140"/>
      <c r="M68" s="140" t="s">
        <v>344</v>
      </c>
      <c r="N68" s="45" t="s">
        <v>5</v>
      </c>
      <c r="O68" s="45" t="s">
        <v>6</v>
      </c>
      <c r="P68" s="45" t="s">
        <v>7</v>
      </c>
      <c r="Q68" s="45" t="s">
        <v>8</v>
      </c>
      <c r="R68" s="45" t="s">
        <v>9</v>
      </c>
      <c r="S68" s="45" t="s">
        <v>10</v>
      </c>
      <c r="T68" s="45" t="s">
        <v>11</v>
      </c>
      <c r="U68" s="37"/>
    </row>
    <row r="69" spans="2:21" ht="22.5" x14ac:dyDescent="0.55000000000000004">
      <c r="B69" s="141"/>
      <c r="C69" s="256"/>
      <c r="D69" s="257"/>
      <c r="E69" s="258"/>
      <c r="F69" s="244"/>
      <c r="G69" s="245"/>
      <c r="H69" s="245"/>
      <c r="I69" s="245"/>
      <c r="J69" s="246"/>
      <c r="K69" s="96" t="s">
        <v>60</v>
      </c>
      <c r="L69" s="141"/>
      <c r="M69" s="141"/>
      <c r="N69" s="2">
        <f>ROUND(N57*N61,0)</f>
        <v>11400</v>
      </c>
      <c r="O69" s="2">
        <f t="shared" ref="O69:S71" si="5">ROUND(O57*O61,0)</f>
        <v>10830</v>
      </c>
      <c r="P69" s="2">
        <f t="shared" si="5"/>
        <v>10203</v>
      </c>
      <c r="Q69" s="2">
        <f t="shared" si="5"/>
        <v>9519</v>
      </c>
      <c r="R69" s="2">
        <f t="shared" si="5"/>
        <v>8778</v>
      </c>
      <c r="S69" s="2">
        <f t="shared" si="5"/>
        <v>7980</v>
      </c>
      <c r="T69" s="2">
        <f>SUM(N69:S69)</f>
        <v>58710</v>
      </c>
      <c r="U69" s="33"/>
    </row>
    <row r="70" spans="2:21" ht="22.5" x14ac:dyDescent="0.55000000000000004">
      <c r="B70" s="141"/>
      <c r="C70" s="256"/>
      <c r="D70" s="257"/>
      <c r="E70" s="258"/>
      <c r="F70" s="244"/>
      <c r="G70" s="245"/>
      <c r="H70" s="245"/>
      <c r="I70" s="245"/>
      <c r="J70" s="246"/>
      <c r="K70" s="96"/>
      <c r="L70" s="141"/>
      <c r="M70" s="141"/>
      <c r="N70" s="45" t="s">
        <v>13</v>
      </c>
      <c r="O70" s="45" t="s">
        <v>14</v>
      </c>
      <c r="P70" s="45" t="s">
        <v>15</v>
      </c>
      <c r="Q70" s="45" t="s">
        <v>16</v>
      </c>
      <c r="R70" s="45" t="s">
        <v>17</v>
      </c>
      <c r="S70" s="45" t="s">
        <v>18</v>
      </c>
      <c r="T70" s="45" t="s">
        <v>19</v>
      </c>
      <c r="U70" s="45" t="s">
        <v>20</v>
      </c>
    </row>
    <row r="71" spans="2:21" ht="23" thickBot="1" x14ac:dyDescent="0.6">
      <c r="B71" s="176"/>
      <c r="C71" s="259"/>
      <c r="D71" s="260"/>
      <c r="E71" s="261"/>
      <c r="F71" s="247"/>
      <c r="G71" s="248"/>
      <c r="H71" s="248"/>
      <c r="I71" s="248"/>
      <c r="J71" s="249"/>
      <c r="K71" s="97"/>
      <c r="L71" s="176"/>
      <c r="M71" s="176"/>
      <c r="N71" s="2">
        <f>ROUND(N59*N63,0)</f>
        <v>7068</v>
      </c>
      <c r="O71" s="2">
        <f t="shared" si="5"/>
        <v>6099</v>
      </c>
      <c r="P71" s="2">
        <f t="shared" si="5"/>
        <v>5016</v>
      </c>
      <c r="Q71" s="2">
        <f t="shared" si="5"/>
        <v>3819</v>
      </c>
      <c r="R71" s="2">
        <f t="shared" si="5"/>
        <v>2508</v>
      </c>
      <c r="S71" s="2"/>
      <c r="T71" s="2">
        <f>SUM(N71:S71)</f>
        <v>24510</v>
      </c>
      <c r="U71" s="2">
        <f>T69+T71</f>
        <v>83220</v>
      </c>
    </row>
    <row r="72" spans="2:21" ht="22.5" x14ac:dyDescent="0.55000000000000004">
      <c r="B72" s="140" t="s">
        <v>345</v>
      </c>
      <c r="C72" s="184" t="s">
        <v>114</v>
      </c>
      <c r="D72" s="185"/>
      <c r="E72" s="186"/>
      <c r="F72" s="166" t="s">
        <v>346</v>
      </c>
      <c r="G72" s="153"/>
      <c r="H72" s="153"/>
      <c r="I72" s="153"/>
      <c r="J72" s="154"/>
      <c r="K72" s="96"/>
      <c r="L72" s="140" t="s">
        <v>21</v>
      </c>
      <c r="M72" s="140" t="s">
        <v>22</v>
      </c>
      <c r="N72" s="45" t="s">
        <v>5</v>
      </c>
      <c r="O72" s="45" t="s">
        <v>6</v>
      </c>
      <c r="P72" s="45" t="s">
        <v>7</v>
      </c>
      <c r="Q72" s="45" t="s">
        <v>8</v>
      </c>
      <c r="R72" s="45" t="s">
        <v>9</v>
      </c>
      <c r="S72" s="45" t="s">
        <v>10</v>
      </c>
      <c r="T72" s="45" t="s">
        <v>11</v>
      </c>
      <c r="U72" s="37"/>
    </row>
    <row r="73" spans="2:21" ht="22.5" x14ac:dyDescent="0.55000000000000004">
      <c r="B73" s="141"/>
      <c r="C73" s="187"/>
      <c r="D73" s="188"/>
      <c r="E73" s="189"/>
      <c r="F73" s="146"/>
      <c r="G73" s="147"/>
      <c r="H73" s="147"/>
      <c r="I73" s="147"/>
      <c r="J73" s="148"/>
      <c r="K73" s="96" t="s">
        <v>60</v>
      </c>
      <c r="L73" s="141"/>
      <c r="M73" s="141"/>
      <c r="N73" s="2">
        <f>N65-N69</f>
        <v>5700</v>
      </c>
      <c r="O73" s="2">
        <f t="shared" ref="O73:S75" si="6">O65-O69</f>
        <v>6270</v>
      </c>
      <c r="P73" s="2">
        <f t="shared" si="6"/>
        <v>6897</v>
      </c>
      <c r="Q73" s="2">
        <f t="shared" si="6"/>
        <v>7581</v>
      </c>
      <c r="R73" s="2">
        <f t="shared" si="6"/>
        <v>8322</v>
      </c>
      <c r="S73" s="2">
        <f t="shared" si="6"/>
        <v>9120</v>
      </c>
      <c r="T73" s="2">
        <f>SUM(N73:S73)</f>
        <v>43890</v>
      </c>
      <c r="U73" s="33"/>
    </row>
    <row r="74" spans="2:21" ht="22.5" x14ac:dyDescent="0.55000000000000004">
      <c r="B74" s="141"/>
      <c r="C74" s="187"/>
      <c r="D74" s="188"/>
      <c r="E74" s="189"/>
      <c r="F74" s="146"/>
      <c r="G74" s="147"/>
      <c r="H74" s="147"/>
      <c r="I74" s="147"/>
      <c r="J74" s="148"/>
      <c r="K74" s="96"/>
      <c r="L74" s="141"/>
      <c r="M74" s="141"/>
      <c r="N74" s="45" t="s">
        <v>13</v>
      </c>
      <c r="O74" s="45" t="s">
        <v>14</v>
      </c>
      <c r="P74" s="45" t="s">
        <v>15</v>
      </c>
      <c r="Q74" s="45" t="s">
        <v>16</v>
      </c>
      <c r="R74" s="45" t="s">
        <v>17</v>
      </c>
      <c r="S74" s="45" t="s">
        <v>18</v>
      </c>
      <c r="T74" s="45" t="s">
        <v>19</v>
      </c>
      <c r="U74" s="45" t="s">
        <v>20</v>
      </c>
    </row>
    <row r="75" spans="2:21" ht="23" thickBot="1" x14ac:dyDescent="0.6">
      <c r="B75" s="176"/>
      <c r="C75" s="250"/>
      <c r="D75" s="251"/>
      <c r="E75" s="252"/>
      <c r="F75" s="177"/>
      <c r="G75" s="178"/>
      <c r="H75" s="178"/>
      <c r="I75" s="178"/>
      <c r="J75" s="179"/>
      <c r="K75" s="97"/>
      <c r="L75" s="176"/>
      <c r="M75" s="176"/>
      <c r="N75" s="2">
        <f>N67-N71</f>
        <v>10032</v>
      </c>
      <c r="O75" s="2">
        <f t="shared" si="6"/>
        <v>11001</v>
      </c>
      <c r="P75" s="2">
        <f t="shared" si="6"/>
        <v>12084</v>
      </c>
      <c r="Q75" s="2">
        <f t="shared" si="6"/>
        <v>13281</v>
      </c>
      <c r="R75" s="2">
        <f t="shared" si="6"/>
        <v>14592</v>
      </c>
      <c r="S75" s="2"/>
      <c r="T75" s="2">
        <f>SUM(N75:S75)</f>
        <v>60990</v>
      </c>
      <c r="U75" s="2">
        <f>T73+T75</f>
        <v>104880</v>
      </c>
    </row>
    <row r="76" spans="2:21" ht="22.5" x14ac:dyDescent="0.55000000000000004">
      <c r="B76" s="140" t="s">
        <v>347</v>
      </c>
      <c r="C76" s="152" t="s">
        <v>109</v>
      </c>
      <c r="D76" s="153"/>
      <c r="E76" s="154"/>
      <c r="F76" s="166" t="s">
        <v>363</v>
      </c>
      <c r="G76" s="153"/>
      <c r="H76" s="153"/>
      <c r="I76" s="153"/>
      <c r="J76" s="154"/>
      <c r="K76" s="96"/>
      <c r="L76" s="140" t="s">
        <v>21</v>
      </c>
      <c r="M76" s="140" t="s">
        <v>22</v>
      </c>
      <c r="N76" s="45" t="s">
        <v>5</v>
      </c>
      <c r="O76" s="45" t="s">
        <v>6</v>
      </c>
      <c r="P76" s="45" t="s">
        <v>7</v>
      </c>
      <c r="Q76" s="45" t="s">
        <v>8</v>
      </c>
      <c r="R76" s="45" t="s">
        <v>9</v>
      </c>
      <c r="S76" s="45" t="s">
        <v>10</v>
      </c>
      <c r="T76" s="45" t="s">
        <v>11</v>
      </c>
      <c r="U76" s="37"/>
    </row>
    <row r="77" spans="2:21" ht="22.5" x14ac:dyDescent="0.55000000000000004">
      <c r="B77" s="141"/>
      <c r="C77" s="146"/>
      <c r="D77" s="147"/>
      <c r="E77" s="148"/>
      <c r="F77" s="146"/>
      <c r="G77" s="147"/>
      <c r="H77" s="147"/>
      <c r="I77" s="147"/>
      <c r="J77" s="148"/>
      <c r="K77" s="96" t="s">
        <v>60</v>
      </c>
      <c r="L77" s="141"/>
      <c r="M77" s="141"/>
      <c r="N77" s="2">
        <f>N33-N73</f>
        <v>0</v>
      </c>
      <c r="O77" s="2">
        <f t="shared" ref="O77:S79" si="7">O33-O73</f>
        <v>0</v>
      </c>
      <c r="P77" s="2">
        <f t="shared" si="7"/>
        <v>0</v>
      </c>
      <c r="Q77" s="2">
        <f t="shared" si="7"/>
        <v>0</v>
      </c>
      <c r="R77" s="2">
        <f t="shared" si="7"/>
        <v>0</v>
      </c>
      <c r="S77" s="2">
        <f t="shared" si="7"/>
        <v>0</v>
      </c>
      <c r="T77" s="2">
        <f>SUM(N77:S77)</f>
        <v>0</v>
      </c>
      <c r="U77" s="33"/>
    </row>
    <row r="78" spans="2:21" ht="22.5" x14ac:dyDescent="0.55000000000000004">
      <c r="B78" s="141"/>
      <c r="C78" s="146"/>
      <c r="D78" s="147"/>
      <c r="E78" s="148"/>
      <c r="F78" s="146"/>
      <c r="G78" s="147"/>
      <c r="H78" s="147"/>
      <c r="I78" s="147"/>
      <c r="J78" s="148"/>
      <c r="K78" s="96"/>
      <c r="L78" s="141"/>
      <c r="M78" s="141"/>
      <c r="N78" s="45" t="s">
        <v>13</v>
      </c>
      <c r="O78" s="45" t="s">
        <v>14</v>
      </c>
      <c r="P78" s="45" t="s">
        <v>15</v>
      </c>
      <c r="Q78" s="45" t="s">
        <v>16</v>
      </c>
      <c r="R78" s="45" t="s">
        <v>17</v>
      </c>
      <c r="S78" s="45" t="s">
        <v>18</v>
      </c>
      <c r="T78" s="45" t="s">
        <v>19</v>
      </c>
      <c r="U78" s="45" t="s">
        <v>20</v>
      </c>
    </row>
    <row r="79" spans="2:21" ht="23" thickBot="1" x14ac:dyDescent="0.6">
      <c r="B79" s="176"/>
      <c r="C79" s="177"/>
      <c r="D79" s="178"/>
      <c r="E79" s="179"/>
      <c r="F79" s="177"/>
      <c r="G79" s="178"/>
      <c r="H79" s="178"/>
      <c r="I79" s="178"/>
      <c r="J79" s="179"/>
      <c r="K79" s="97"/>
      <c r="L79" s="176"/>
      <c r="M79" s="176"/>
      <c r="N79" s="2">
        <f>N35-N75</f>
        <v>0</v>
      </c>
      <c r="O79" s="2">
        <f t="shared" si="7"/>
        <v>0</v>
      </c>
      <c r="P79" s="2">
        <f t="shared" si="7"/>
        <v>0</v>
      </c>
      <c r="Q79" s="2">
        <f t="shared" si="7"/>
        <v>0</v>
      </c>
      <c r="R79" s="2">
        <f t="shared" si="7"/>
        <v>0</v>
      </c>
      <c r="S79" s="2"/>
      <c r="T79" s="2">
        <f>SUM(N79:S79)</f>
        <v>0</v>
      </c>
      <c r="U79" s="2">
        <f>T77+T79</f>
        <v>0</v>
      </c>
    </row>
    <row r="80" spans="2:21" ht="21.65" customHeight="1" x14ac:dyDescent="0.55000000000000004">
      <c r="B80" s="140" t="s">
        <v>348</v>
      </c>
      <c r="C80" s="152" t="s">
        <v>115</v>
      </c>
      <c r="D80" s="153"/>
      <c r="E80" s="154"/>
      <c r="F80" s="166" t="s">
        <v>349</v>
      </c>
      <c r="G80" s="153"/>
      <c r="H80" s="153"/>
      <c r="I80" s="153"/>
      <c r="J80" s="154"/>
      <c r="K80" s="96"/>
      <c r="L80" s="140" t="s">
        <v>21</v>
      </c>
      <c r="M80" s="140" t="s">
        <v>22</v>
      </c>
      <c r="N80" s="45" t="s">
        <v>5</v>
      </c>
      <c r="O80" s="45" t="s">
        <v>6</v>
      </c>
      <c r="P80" s="45" t="s">
        <v>7</v>
      </c>
      <c r="Q80" s="45" t="s">
        <v>8</v>
      </c>
      <c r="R80" s="45" t="s">
        <v>9</v>
      </c>
      <c r="S80" s="45" t="s">
        <v>10</v>
      </c>
      <c r="T80" s="45" t="s">
        <v>11</v>
      </c>
      <c r="U80" s="37"/>
    </row>
    <row r="81" spans="1:21" ht="22.5" x14ac:dyDescent="0.55000000000000004">
      <c r="B81" s="141"/>
      <c r="C81" s="146"/>
      <c r="D81" s="147"/>
      <c r="E81" s="148"/>
      <c r="F81" s="146"/>
      <c r="G81" s="147"/>
      <c r="H81" s="147"/>
      <c r="I81" s="147"/>
      <c r="J81" s="148"/>
      <c r="K81" s="96" t="s">
        <v>60</v>
      </c>
      <c r="L81" s="141"/>
      <c r="M81" s="141"/>
      <c r="N81" s="2">
        <v>900</v>
      </c>
      <c r="O81" s="2">
        <v>900</v>
      </c>
      <c r="P81" s="2">
        <v>900</v>
      </c>
      <c r="Q81" s="2">
        <v>900</v>
      </c>
      <c r="R81" s="2">
        <v>900</v>
      </c>
      <c r="S81" s="2">
        <v>900</v>
      </c>
      <c r="T81" s="2">
        <f>SUM(N81:S81)</f>
        <v>5400</v>
      </c>
      <c r="U81" s="33"/>
    </row>
    <row r="82" spans="1:21" ht="22.5" x14ac:dyDescent="0.55000000000000004">
      <c r="B82" s="141"/>
      <c r="C82" s="146"/>
      <c r="D82" s="147"/>
      <c r="E82" s="148"/>
      <c r="F82" s="146"/>
      <c r="G82" s="147"/>
      <c r="H82" s="147"/>
      <c r="I82" s="147"/>
      <c r="J82" s="148"/>
      <c r="K82" s="96"/>
      <c r="L82" s="141"/>
      <c r="M82" s="141"/>
      <c r="N82" s="45" t="s">
        <v>13</v>
      </c>
      <c r="O82" s="45" t="s">
        <v>14</v>
      </c>
      <c r="P82" s="45" t="s">
        <v>15</v>
      </c>
      <c r="Q82" s="45" t="s">
        <v>16</v>
      </c>
      <c r="R82" s="45" t="s">
        <v>17</v>
      </c>
      <c r="S82" s="45" t="s">
        <v>18</v>
      </c>
      <c r="T82" s="45" t="s">
        <v>19</v>
      </c>
      <c r="U82" s="45" t="s">
        <v>20</v>
      </c>
    </row>
    <row r="83" spans="1:21" ht="23" thickBot="1" x14ac:dyDescent="0.6">
      <c r="B83" s="176"/>
      <c r="C83" s="177"/>
      <c r="D83" s="178"/>
      <c r="E83" s="179"/>
      <c r="F83" s="177"/>
      <c r="G83" s="178"/>
      <c r="H83" s="178"/>
      <c r="I83" s="178"/>
      <c r="J83" s="179"/>
      <c r="K83" s="97"/>
      <c r="L83" s="176"/>
      <c r="M83" s="176"/>
      <c r="N83" s="2">
        <v>900</v>
      </c>
      <c r="O83" s="2">
        <v>900</v>
      </c>
      <c r="P83" s="2">
        <v>900</v>
      </c>
      <c r="Q83" s="2">
        <v>900</v>
      </c>
      <c r="R83" s="2">
        <v>900</v>
      </c>
      <c r="S83" s="2">
        <v>900</v>
      </c>
      <c r="T83" s="2">
        <f>SUM(N83:S83)</f>
        <v>5400</v>
      </c>
      <c r="U83" s="2">
        <f>T81+T83</f>
        <v>10800</v>
      </c>
    </row>
    <row r="84" spans="1:21" ht="21.65" customHeight="1" x14ac:dyDescent="0.55000000000000004">
      <c r="B84" s="140" t="s">
        <v>111</v>
      </c>
      <c r="C84" s="152" t="s">
        <v>116</v>
      </c>
      <c r="D84" s="153"/>
      <c r="E84" s="154"/>
      <c r="F84" s="166" t="s">
        <v>350</v>
      </c>
      <c r="G84" s="153"/>
      <c r="H84" s="153"/>
      <c r="I84" s="153"/>
      <c r="J84" s="154"/>
      <c r="K84" s="96"/>
      <c r="L84" s="140" t="s">
        <v>21</v>
      </c>
      <c r="M84" s="140" t="s">
        <v>22</v>
      </c>
      <c r="N84" s="45" t="s">
        <v>5</v>
      </c>
      <c r="O84" s="45" t="s">
        <v>6</v>
      </c>
      <c r="P84" s="45" t="s">
        <v>7</v>
      </c>
      <c r="Q84" s="45" t="s">
        <v>8</v>
      </c>
      <c r="R84" s="45" t="s">
        <v>9</v>
      </c>
      <c r="S84" s="45" t="s">
        <v>10</v>
      </c>
      <c r="T84" s="45" t="s">
        <v>11</v>
      </c>
      <c r="U84" s="37"/>
    </row>
    <row r="85" spans="1:21" ht="22.5" x14ac:dyDescent="0.55000000000000004">
      <c r="B85" s="141"/>
      <c r="C85" s="146"/>
      <c r="D85" s="147"/>
      <c r="E85" s="148"/>
      <c r="F85" s="146"/>
      <c r="G85" s="147"/>
      <c r="H85" s="147"/>
      <c r="I85" s="147"/>
      <c r="J85" s="148"/>
      <c r="K85" s="96" t="s">
        <v>60</v>
      </c>
      <c r="L85" s="141"/>
      <c r="M85" s="141"/>
      <c r="N85" s="2">
        <v>100</v>
      </c>
      <c r="O85" s="2">
        <v>100</v>
      </c>
      <c r="P85" s="2">
        <v>100</v>
      </c>
      <c r="Q85" s="2">
        <v>100</v>
      </c>
      <c r="R85" s="2">
        <v>100</v>
      </c>
      <c r="S85" s="2">
        <v>100</v>
      </c>
      <c r="T85" s="2">
        <f>SUM(N85:S85)</f>
        <v>600</v>
      </c>
      <c r="U85" s="33"/>
    </row>
    <row r="86" spans="1:21" ht="22.5" x14ac:dyDescent="0.55000000000000004">
      <c r="B86" s="141"/>
      <c r="C86" s="146"/>
      <c r="D86" s="147"/>
      <c r="E86" s="148"/>
      <c r="F86" s="146"/>
      <c r="G86" s="147"/>
      <c r="H86" s="147"/>
      <c r="I86" s="147"/>
      <c r="J86" s="148"/>
      <c r="K86" s="96"/>
      <c r="L86" s="141"/>
      <c r="M86" s="141"/>
      <c r="N86" s="45" t="s">
        <v>13</v>
      </c>
      <c r="O86" s="45" t="s">
        <v>14</v>
      </c>
      <c r="P86" s="45" t="s">
        <v>15</v>
      </c>
      <c r="Q86" s="45" t="s">
        <v>16</v>
      </c>
      <c r="R86" s="45" t="s">
        <v>17</v>
      </c>
      <c r="S86" s="45" t="s">
        <v>18</v>
      </c>
      <c r="T86" s="45" t="s">
        <v>19</v>
      </c>
      <c r="U86" s="45" t="s">
        <v>20</v>
      </c>
    </row>
    <row r="87" spans="1:21" ht="23" thickBot="1" x14ac:dyDescent="0.6">
      <c r="B87" s="176"/>
      <c r="C87" s="177"/>
      <c r="D87" s="178"/>
      <c r="E87" s="179"/>
      <c r="F87" s="177"/>
      <c r="G87" s="178"/>
      <c r="H87" s="178"/>
      <c r="I87" s="178"/>
      <c r="J87" s="179"/>
      <c r="K87" s="97"/>
      <c r="L87" s="176"/>
      <c r="M87" s="176"/>
      <c r="N87" s="2">
        <v>100</v>
      </c>
      <c r="O87" s="2">
        <v>100</v>
      </c>
      <c r="P87" s="2">
        <v>100</v>
      </c>
      <c r="Q87" s="2">
        <v>100</v>
      </c>
      <c r="R87" s="2">
        <v>100</v>
      </c>
      <c r="S87" s="2">
        <v>100</v>
      </c>
      <c r="T87" s="2">
        <f>SUM(N87:S87)</f>
        <v>600</v>
      </c>
      <c r="U87" s="2">
        <f>T85+T87</f>
        <v>1200</v>
      </c>
    </row>
    <row r="88" spans="1:21" ht="22.5" x14ac:dyDescent="0.55000000000000004">
      <c r="B88" s="140" t="s">
        <v>364</v>
      </c>
      <c r="C88" s="152" t="s">
        <v>117</v>
      </c>
      <c r="D88" s="153"/>
      <c r="E88" s="154"/>
      <c r="F88" s="166" t="s">
        <v>365</v>
      </c>
      <c r="G88" s="153"/>
      <c r="H88" s="153"/>
      <c r="I88" s="153"/>
      <c r="J88" s="154"/>
      <c r="K88" s="96"/>
      <c r="L88" s="140" t="s">
        <v>21</v>
      </c>
      <c r="M88" s="140" t="s">
        <v>22</v>
      </c>
      <c r="N88" s="45" t="s">
        <v>5</v>
      </c>
      <c r="O88" s="45" t="s">
        <v>6</v>
      </c>
      <c r="P88" s="45" t="s">
        <v>7</v>
      </c>
      <c r="Q88" s="45" t="s">
        <v>8</v>
      </c>
      <c r="R88" s="45" t="s">
        <v>9</v>
      </c>
      <c r="S88" s="45" t="s">
        <v>10</v>
      </c>
      <c r="T88" s="45" t="s">
        <v>11</v>
      </c>
      <c r="U88" s="37"/>
    </row>
    <row r="89" spans="1:21" ht="22.5" x14ac:dyDescent="0.55000000000000004">
      <c r="B89" s="141"/>
      <c r="C89" s="146"/>
      <c r="D89" s="147"/>
      <c r="E89" s="148"/>
      <c r="F89" s="146"/>
      <c r="G89" s="147"/>
      <c r="H89" s="147"/>
      <c r="I89" s="147"/>
      <c r="J89" s="148"/>
      <c r="K89" s="96" t="s">
        <v>60</v>
      </c>
      <c r="L89" s="141"/>
      <c r="M89" s="141"/>
      <c r="N89" s="2">
        <f>N81+N85</f>
        <v>1000</v>
      </c>
      <c r="O89" s="2">
        <f t="shared" ref="O89:S91" si="8">O81+O85</f>
        <v>1000</v>
      </c>
      <c r="P89" s="2">
        <f t="shared" si="8"/>
        <v>1000</v>
      </c>
      <c r="Q89" s="2">
        <f t="shared" si="8"/>
        <v>1000</v>
      </c>
      <c r="R89" s="2">
        <f t="shared" si="8"/>
        <v>1000</v>
      </c>
      <c r="S89" s="2">
        <f t="shared" si="8"/>
        <v>1000</v>
      </c>
      <c r="T89" s="2">
        <f>SUM(N89:S89)</f>
        <v>6000</v>
      </c>
      <c r="U89" s="33"/>
    </row>
    <row r="90" spans="1:21" ht="22.5" x14ac:dyDescent="0.55000000000000004">
      <c r="B90" s="141"/>
      <c r="C90" s="146"/>
      <c r="D90" s="147"/>
      <c r="E90" s="148"/>
      <c r="F90" s="146"/>
      <c r="G90" s="147"/>
      <c r="H90" s="147"/>
      <c r="I90" s="147"/>
      <c r="J90" s="148"/>
      <c r="K90" s="96"/>
      <c r="L90" s="141"/>
      <c r="M90" s="141"/>
      <c r="N90" s="45" t="s">
        <v>13</v>
      </c>
      <c r="O90" s="45" t="s">
        <v>14</v>
      </c>
      <c r="P90" s="45" t="s">
        <v>15</v>
      </c>
      <c r="Q90" s="45" t="s">
        <v>16</v>
      </c>
      <c r="R90" s="45" t="s">
        <v>17</v>
      </c>
      <c r="S90" s="45" t="s">
        <v>18</v>
      </c>
      <c r="T90" s="45" t="s">
        <v>19</v>
      </c>
      <c r="U90" s="45" t="s">
        <v>20</v>
      </c>
    </row>
    <row r="91" spans="1:21" ht="23" thickBot="1" x14ac:dyDescent="0.6">
      <c r="B91" s="176"/>
      <c r="C91" s="177"/>
      <c r="D91" s="178"/>
      <c r="E91" s="179"/>
      <c r="F91" s="177"/>
      <c r="G91" s="178"/>
      <c r="H91" s="178"/>
      <c r="I91" s="178"/>
      <c r="J91" s="179"/>
      <c r="K91" s="97"/>
      <c r="L91" s="176"/>
      <c r="M91" s="176"/>
      <c r="N91" s="2">
        <f>N83+N87</f>
        <v>1000</v>
      </c>
      <c r="O91" s="2">
        <f t="shared" si="8"/>
        <v>1000</v>
      </c>
      <c r="P91" s="2">
        <f t="shared" si="8"/>
        <v>1000</v>
      </c>
      <c r="Q91" s="2">
        <f t="shared" si="8"/>
        <v>1000</v>
      </c>
      <c r="R91" s="2">
        <f t="shared" si="8"/>
        <v>1000</v>
      </c>
      <c r="S91" s="2">
        <f t="shared" si="8"/>
        <v>1000</v>
      </c>
      <c r="T91" s="2">
        <f>SUM(N91:S91)</f>
        <v>6000</v>
      </c>
      <c r="U91" s="2">
        <f>T89+T91</f>
        <v>12000</v>
      </c>
    </row>
    <row r="92" spans="1:21" ht="22.5" x14ac:dyDescent="0.55000000000000004">
      <c r="B92" s="140" t="s">
        <v>366</v>
      </c>
      <c r="C92" s="152" t="s">
        <v>119</v>
      </c>
      <c r="D92" s="153"/>
      <c r="E92" s="154"/>
      <c r="F92" s="166" t="s">
        <v>367</v>
      </c>
      <c r="G92" s="153"/>
      <c r="H92" s="153"/>
      <c r="I92" s="153"/>
      <c r="J92" s="154"/>
      <c r="K92" s="96"/>
      <c r="L92" s="140" t="s">
        <v>21</v>
      </c>
      <c r="M92" s="140" t="s">
        <v>22</v>
      </c>
      <c r="N92" s="45" t="s">
        <v>5</v>
      </c>
      <c r="O92" s="45" t="s">
        <v>6</v>
      </c>
      <c r="P92" s="45" t="s">
        <v>7</v>
      </c>
      <c r="Q92" s="45" t="s">
        <v>8</v>
      </c>
      <c r="R92" s="45" t="s">
        <v>9</v>
      </c>
      <c r="S92" s="45" t="s">
        <v>10</v>
      </c>
      <c r="T92" s="45" t="s">
        <v>11</v>
      </c>
      <c r="U92" s="37"/>
    </row>
    <row r="93" spans="1:21" ht="22.5" x14ac:dyDescent="0.55000000000000004">
      <c r="B93" s="141"/>
      <c r="C93" s="146"/>
      <c r="D93" s="147"/>
      <c r="E93" s="148"/>
      <c r="F93" s="146"/>
      <c r="G93" s="147"/>
      <c r="H93" s="147"/>
      <c r="I93" s="147"/>
      <c r="J93" s="148"/>
      <c r="K93" s="96" t="s">
        <v>60</v>
      </c>
      <c r="L93" s="141"/>
      <c r="M93" s="141"/>
      <c r="N93" s="2">
        <f>N73+N89</f>
        <v>6700</v>
      </c>
      <c r="O93" s="2">
        <f t="shared" ref="O93:S95" si="9">O73+O89</f>
        <v>7270</v>
      </c>
      <c r="P93" s="2">
        <f t="shared" si="9"/>
        <v>7897</v>
      </c>
      <c r="Q93" s="2">
        <f t="shared" si="9"/>
        <v>8581</v>
      </c>
      <c r="R93" s="2">
        <f t="shared" si="9"/>
        <v>9322</v>
      </c>
      <c r="S93" s="2">
        <f t="shared" si="9"/>
        <v>10120</v>
      </c>
      <c r="T93" s="2">
        <f>SUM(N93:S93)</f>
        <v>49890</v>
      </c>
      <c r="U93" s="33"/>
    </row>
    <row r="94" spans="1:21" ht="22.5" x14ac:dyDescent="0.55000000000000004">
      <c r="B94" s="141"/>
      <c r="C94" s="146"/>
      <c r="D94" s="147"/>
      <c r="E94" s="148"/>
      <c r="F94" s="146"/>
      <c r="G94" s="147"/>
      <c r="H94" s="147"/>
      <c r="I94" s="147"/>
      <c r="J94" s="148"/>
      <c r="K94" s="96"/>
      <c r="L94" s="141"/>
      <c r="M94" s="141"/>
      <c r="N94" s="45" t="s">
        <v>13</v>
      </c>
      <c r="O94" s="45" t="s">
        <v>14</v>
      </c>
      <c r="P94" s="45" t="s">
        <v>15</v>
      </c>
      <c r="Q94" s="45" t="s">
        <v>16</v>
      </c>
      <c r="R94" s="45" t="s">
        <v>17</v>
      </c>
      <c r="S94" s="45" t="s">
        <v>18</v>
      </c>
      <c r="T94" s="45" t="s">
        <v>19</v>
      </c>
      <c r="U94" s="45" t="s">
        <v>20</v>
      </c>
    </row>
    <row r="95" spans="1:21" ht="22.5" x14ac:dyDescent="0.55000000000000004">
      <c r="B95" s="176"/>
      <c r="C95" s="177"/>
      <c r="D95" s="178"/>
      <c r="E95" s="179"/>
      <c r="F95" s="177"/>
      <c r="G95" s="178"/>
      <c r="H95" s="178"/>
      <c r="I95" s="178"/>
      <c r="J95" s="179"/>
      <c r="K95" s="97"/>
      <c r="L95" s="176"/>
      <c r="M95" s="176"/>
      <c r="N95" s="2">
        <f>N75+N91</f>
        <v>11032</v>
      </c>
      <c r="O95" s="2">
        <f t="shared" si="9"/>
        <v>12001</v>
      </c>
      <c r="P95" s="2">
        <f t="shared" si="9"/>
        <v>13084</v>
      </c>
      <c r="Q95" s="2">
        <f t="shared" si="9"/>
        <v>14281</v>
      </c>
      <c r="R95" s="2">
        <f t="shared" si="9"/>
        <v>15592</v>
      </c>
      <c r="S95" s="2"/>
      <c r="T95" s="2">
        <f>SUM(N95:S95)</f>
        <v>65990</v>
      </c>
      <c r="U95" s="2">
        <f>T93+T95</f>
        <v>115880</v>
      </c>
    </row>
    <row r="96" spans="1:21" x14ac:dyDescent="0.55000000000000004">
      <c r="A96" s="4"/>
      <c r="B96" s="4"/>
      <c r="C96" s="4"/>
      <c r="D96" s="4"/>
      <c r="E96" s="4"/>
      <c r="F96" s="4"/>
      <c r="G96" s="4"/>
      <c r="H96" s="4"/>
      <c r="I96" s="4"/>
      <c r="J96" s="4"/>
      <c r="K96" s="4"/>
      <c r="L96" s="4"/>
      <c r="M96" s="4"/>
      <c r="N96" s="4"/>
      <c r="O96" s="4"/>
      <c r="P96" s="4"/>
      <c r="Q96" s="4"/>
      <c r="R96" s="4"/>
      <c r="S96" s="4"/>
      <c r="T96" s="4"/>
      <c r="U96" s="4"/>
    </row>
    <row r="97" spans="1:21" x14ac:dyDescent="0.55000000000000004">
      <c r="A97" s="4"/>
      <c r="B97" s="4"/>
      <c r="C97" s="4"/>
      <c r="D97" s="4"/>
      <c r="E97" s="4"/>
      <c r="F97" s="4"/>
      <c r="G97" s="4"/>
      <c r="H97" s="4"/>
      <c r="I97" s="4"/>
      <c r="J97" s="4"/>
      <c r="K97" s="4"/>
      <c r="L97" s="4"/>
      <c r="M97" s="4"/>
      <c r="N97" s="4"/>
      <c r="O97" s="4"/>
      <c r="P97" s="4"/>
      <c r="Q97" s="4"/>
      <c r="R97" s="4"/>
      <c r="S97" s="4"/>
      <c r="T97" s="4"/>
      <c r="U97" s="4"/>
    </row>
  </sheetData>
  <mergeCells count="111">
    <mergeCell ref="B2:I2"/>
    <mergeCell ref="C7:E7"/>
    <mergeCell ref="G7:I7"/>
    <mergeCell ref="B20:T20"/>
    <mergeCell ref="J2:M2"/>
    <mergeCell ref="N2:U2"/>
    <mergeCell ref="B4:U4"/>
    <mergeCell ref="B5:U5"/>
    <mergeCell ref="B29:H29"/>
    <mergeCell ref="I29:O29"/>
    <mergeCell ref="P29:T29"/>
    <mergeCell ref="B9:U9"/>
    <mergeCell ref="B11:U11"/>
    <mergeCell ref="D15:E15"/>
    <mergeCell ref="D16:E16"/>
    <mergeCell ref="D17:E17"/>
    <mergeCell ref="B21:T21"/>
    <mergeCell ref="B27:H27"/>
    <mergeCell ref="B22:H22"/>
    <mergeCell ref="I22:O22"/>
    <mergeCell ref="P22:T22"/>
    <mergeCell ref="I27:O27"/>
    <mergeCell ref="P27:T27"/>
    <mergeCell ref="M36:M39"/>
    <mergeCell ref="B40:B43"/>
    <mergeCell ref="C40:E43"/>
    <mergeCell ref="F40:J43"/>
    <mergeCell ref="L40:L43"/>
    <mergeCell ref="M40:M43"/>
    <mergeCell ref="B31:U31"/>
    <mergeCell ref="C32:E32"/>
    <mergeCell ref="F32:J32"/>
    <mergeCell ref="B33:B35"/>
    <mergeCell ref="C33:E35"/>
    <mergeCell ref="F33:J35"/>
    <mergeCell ref="L33:L35"/>
    <mergeCell ref="M33:M35"/>
    <mergeCell ref="B56:B59"/>
    <mergeCell ref="C56:E59"/>
    <mergeCell ref="F56:J59"/>
    <mergeCell ref="L56:L59"/>
    <mergeCell ref="M56:M59"/>
    <mergeCell ref="B60:B63"/>
    <mergeCell ref="C60:E63"/>
    <mergeCell ref="F60:J63"/>
    <mergeCell ref="L60:L63"/>
    <mergeCell ref="M60:M63"/>
    <mergeCell ref="B64:B67"/>
    <mergeCell ref="C64:E67"/>
    <mergeCell ref="F64:J67"/>
    <mergeCell ref="L64:L67"/>
    <mergeCell ref="M64:M67"/>
    <mergeCell ref="B68:B71"/>
    <mergeCell ref="C68:E71"/>
    <mergeCell ref="F68:J71"/>
    <mergeCell ref="L68:L71"/>
    <mergeCell ref="M68:M71"/>
    <mergeCell ref="B72:B75"/>
    <mergeCell ref="C72:E75"/>
    <mergeCell ref="F72:J75"/>
    <mergeCell ref="L72:L75"/>
    <mergeCell ref="M72:M75"/>
    <mergeCell ref="B76:B79"/>
    <mergeCell ref="C76:E79"/>
    <mergeCell ref="F76:J79"/>
    <mergeCell ref="L76:L79"/>
    <mergeCell ref="M76:M79"/>
    <mergeCell ref="B80:B83"/>
    <mergeCell ref="C80:E83"/>
    <mergeCell ref="F80:J83"/>
    <mergeCell ref="L80:L83"/>
    <mergeCell ref="M80:M83"/>
    <mergeCell ref="B84:B87"/>
    <mergeCell ref="C84:E87"/>
    <mergeCell ref="F84:J87"/>
    <mergeCell ref="L84:L87"/>
    <mergeCell ref="M84:M87"/>
    <mergeCell ref="B88:B91"/>
    <mergeCell ref="C88:E91"/>
    <mergeCell ref="F88:J91"/>
    <mergeCell ref="L88:L91"/>
    <mergeCell ref="M88:M91"/>
    <mergeCell ref="B92:B95"/>
    <mergeCell ref="C92:E95"/>
    <mergeCell ref="F92:J95"/>
    <mergeCell ref="L92:L95"/>
    <mergeCell ref="M92:M95"/>
    <mergeCell ref="B52:B55"/>
    <mergeCell ref="C52:E55"/>
    <mergeCell ref="F52:J55"/>
    <mergeCell ref="L52:L55"/>
    <mergeCell ref="M52:M55"/>
    <mergeCell ref="D18:E18"/>
    <mergeCell ref="B24:T24"/>
    <mergeCell ref="B25:H25"/>
    <mergeCell ref="I25:O25"/>
    <mergeCell ref="P25:T25"/>
    <mergeCell ref="B44:B47"/>
    <mergeCell ref="C44:E47"/>
    <mergeCell ref="F44:J47"/>
    <mergeCell ref="L44:L47"/>
    <mergeCell ref="M44:M47"/>
    <mergeCell ref="B48:B51"/>
    <mergeCell ref="C48:E51"/>
    <mergeCell ref="F48:J51"/>
    <mergeCell ref="L48:L51"/>
    <mergeCell ref="M48:M51"/>
    <mergeCell ref="B36:B39"/>
    <mergeCell ref="C36:E39"/>
    <mergeCell ref="F36:J39"/>
    <mergeCell ref="L36:L39"/>
  </mergeCells>
  <phoneticPr fontId="1"/>
  <printOptions horizontalCentered="1"/>
  <pageMargins left="0" right="0" top="0.78740157480314965" bottom="0.55118110236220474" header="0.31496062992125984" footer="0.31496062992125984"/>
  <pageSetup paperSize="8" scale="60" orientation="portrait" horizontalDpi="1200" verticalDpi="1200" r:id="rId1"/>
  <headerFooter>
    <oddFooter>&amp;C&amp;P/&amp;N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B1:U156"/>
  <sheetViews>
    <sheetView showGridLines="0" zoomScale="60" zoomScaleNormal="60" workbookViewId="0"/>
  </sheetViews>
  <sheetFormatPr defaultColWidth="8.6640625" defaultRowHeight="17.5" outlineLevelRow="1" x14ac:dyDescent="0.55000000000000004"/>
  <cols>
    <col min="1" max="1" width="3.08203125" style="1" customWidth="1"/>
    <col min="2" max="2" width="7.1640625" style="1" customWidth="1"/>
    <col min="3" max="3" width="13.08203125" style="1" customWidth="1"/>
    <col min="4" max="4" width="3.91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21" width="13.83203125" style="1" customWidth="1"/>
    <col min="22" max="22" width="11.1640625" style="1" customWidth="1"/>
    <col min="23" max="16384" width="8.6640625" style="1"/>
  </cols>
  <sheetData>
    <row r="1" spans="2:21" ht="25.5" x14ac:dyDescent="0.85">
      <c r="B1" s="73" t="s">
        <v>26</v>
      </c>
      <c r="C1" s="74"/>
      <c r="D1" s="74"/>
      <c r="E1" s="74"/>
      <c r="F1" s="74"/>
      <c r="G1" s="74"/>
      <c r="H1" s="74"/>
      <c r="I1" s="74"/>
      <c r="J1" s="74"/>
      <c r="K1" s="74"/>
      <c r="L1" s="75"/>
      <c r="M1" s="75"/>
      <c r="N1" s="75"/>
      <c r="O1" s="75"/>
      <c r="P1" s="75"/>
      <c r="Q1" s="75"/>
      <c r="R1" s="75"/>
      <c r="S1" s="75"/>
      <c r="T1" s="76"/>
      <c r="U1" s="77"/>
    </row>
    <row r="2" spans="2:21" ht="38" x14ac:dyDescent="1.25">
      <c r="B2" s="262" t="s">
        <v>27</v>
      </c>
      <c r="C2" s="263"/>
      <c r="D2" s="263"/>
      <c r="E2" s="263"/>
      <c r="F2" s="263"/>
      <c r="G2" s="263"/>
      <c r="H2" s="263"/>
      <c r="I2" s="263"/>
      <c r="J2" s="288" t="str">
        <f>A①_営業部_入力!J2</f>
        <v>第4-５問</v>
      </c>
      <c r="K2" s="288"/>
      <c r="L2" s="268" t="str">
        <f>A①_営業部_入力!M2</f>
        <v>部門別月次予算PL（その４-５）</v>
      </c>
      <c r="M2" s="268"/>
      <c r="N2" s="268"/>
      <c r="O2" s="268"/>
      <c r="P2" s="268"/>
      <c r="Q2" s="268"/>
      <c r="R2" s="268"/>
      <c r="S2" s="268"/>
      <c r="T2" s="268"/>
      <c r="U2" s="78"/>
    </row>
    <row r="3" spans="2:21" ht="31.5" x14ac:dyDescent="1.05">
      <c r="B3" s="111" t="str">
        <f>B⓵_マスタ登録!B3</f>
        <v>②予算会計システム（その４【購買部】：入力画面→予算仕訳→予算元帳→予算PL）</v>
      </c>
      <c r="C3" s="79"/>
      <c r="D3" s="80"/>
      <c r="E3" s="80"/>
      <c r="F3" s="80"/>
      <c r="G3" s="79"/>
      <c r="H3" s="80"/>
      <c r="I3" s="80"/>
      <c r="J3" s="81"/>
      <c r="K3" s="81"/>
      <c r="L3" s="82"/>
      <c r="M3" s="82"/>
      <c r="N3" s="81"/>
      <c r="O3" s="82"/>
      <c r="P3" s="81" t="s">
        <v>53</v>
      </c>
      <c r="Q3" s="82"/>
      <c r="R3" s="82"/>
      <c r="S3" s="82"/>
      <c r="T3" s="82"/>
      <c r="U3" s="83"/>
    </row>
    <row r="4" spans="2:21" ht="22.5" x14ac:dyDescent="0.55000000000000004">
      <c r="B4" s="173" t="s">
        <v>0</v>
      </c>
      <c r="C4" s="174"/>
      <c r="D4" s="174"/>
      <c r="E4" s="174"/>
      <c r="F4" s="174"/>
      <c r="G4" s="174"/>
      <c r="H4" s="174"/>
      <c r="I4" s="174"/>
      <c r="J4" s="174"/>
      <c r="K4" s="174"/>
      <c r="L4" s="174"/>
      <c r="M4" s="174"/>
      <c r="N4" s="174"/>
      <c r="O4" s="174"/>
      <c r="P4" s="174"/>
      <c r="Q4" s="174"/>
      <c r="R4" s="174"/>
      <c r="S4" s="174"/>
      <c r="T4" s="174"/>
      <c r="U4" s="175"/>
    </row>
    <row r="5" spans="2:21" ht="67.75" customHeight="1" x14ac:dyDescent="0.55000000000000004">
      <c r="B5" s="125" t="s">
        <v>55</v>
      </c>
      <c r="C5" s="126"/>
      <c r="D5" s="126"/>
      <c r="E5" s="126"/>
      <c r="F5" s="126"/>
      <c r="G5" s="126"/>
      <c r="H5" s="126"/>
      <c r="I5" s="126"/>
      <c r="J5" s="126"/>
      <c r="K5" s="126"/>
      <c r="L5" s="126"/>
      <c r="M5" s="126"/>
      <c r="N5" s="126"/>
      <c r="O5" s="126"/>
      <c r="P5" s="126"/>
      <c r="Q5" s="126"/>
      <c r="R5" s="126"/>
      <c r="S5" s="126"/>
      <c r="T5" s="126"/>
      <c r="U5" s="127"/>
    </row>
    <row r="6" spans="2:21" ht="6" customHeight="1" thickBot="1" x14ac:dyDescent="0.6">
      <c r="B6" s="14"/>
      <c r="C6" s="15"/>
      <c r="D6" s="15"/>
      <c r="E6" s="15"/>
      <c r="F6" s="15"/>
      <c r="G6" s="15"/>
      <c r="H6" s="15"/>
      <c r="I6" s="15"/>
      <c r="J6" s="15"/>
      <c r="K6" s="15"/>
      <c r="L6" s="15"/>
      <c r="M6" s="15"/>
      <c r="N6" s="15"/>
      <c r="O6" s="15"/>
      <c r="P6" s="15"/>
      <c r="Q6" s="15"/>
      <c r="R6" s="15"/>
      <c r="S6" s="15"/>
      <c r="T6" s="15"/>
      <c r="U6" s="16"/>
    </row>
    <row r="7" spans="2:21" ht="29" thickBot="1" x14ac:dyDescent="1">
      <c r="B7" s="12">
        <f>B⓵_マスタ登録!B7</f>
        <v>2</v>
      </c>
      <c r="C7" s="167" t="str">
        <f>B⓵_マスタ登録!C7</f>
        <v>予算会計システム</v>
      </c>
      <c r="D7" s="168"/>
      <c r="E7" s="169"/>
      <c r="F7" s="11">
        <f>B⓵_マスタ登録!F7</f>
        <v>2</v>
      </c>
      <c r="G7" s="289" t="str">
        <f>B⓵_マスタ登録!G7</f>
        <v>問題</v>
      </c>
      <c r="H7" s="290"/>
      <c r="I7" s="291"/>
      <c r="J7" s="223" t="str">
        <f>B⓵_マスタ登録!J7</f>
        <v>予算FS範囲</v>
      </c>
      <c r="K7" s="224"/>
      <c r="L7" s="225" t="str">
        <f>B⓵_マスタ登録!L7</f>
        <v>予算ＰＬ</v>
      </c>
      <c r="M7" s="205"/>
      <c r="N7" s="205"/>
      <c r="O7" s="226"/>
      <c r="P7" s="70" t="str">
        <f>B⓵_マスタ登録!P7</f>
        <v>仕訳形式①</v>
      </c>
      <c r="Q7" s="206" t="str">
        <f>B⓵_マスタ登録!Q7</f>
        <v>予算仕訳</v>
      </c>
      <c r="R7" s="208"/>
      <c r="S7" s="31"/>
      <c r="T7" s="31"/>
      <c r="U7" s="32"/>
    </row>
    <row r="8" spans="2:21" ht="7.25" customHeight="1" x14ac:dyDescent="0.55000000000000004">
      <c r="B8" s="14"/>
      <c r="C8" s="15"/>
      <c r="D8" s="15"/>
      <c r="E8" s="15"/>
      <c r="F8" s="15"/>
      <c r="G8" s="15"/>
      <c r="H8" s="15"/>
      <c r="I8" s="15"/>
      <c r="J8" s="15"/>
      <c r="K8" s="15"/>
      <c r="L8" s="15"/>
      <c r="M8" s="15"/>
      <c r="N8" s="15"/>
      <c r="O8" s="15"/>
      <c r="P8" s="15"/>
      <c r="Q8" s="15"/>
      <c r="R8" s="15"/>
      <c r="S8" s="15"/>
      <c r="T8" s="15"/>
      <c r="U8" s="16"/>
    </row>
    <row r="9" spans="2:21" ht="53.4" customHeight="1" x14ac:dyDescent="0.55000000000000004">
      <c r="B9" s="125" t="s">
        <v>420</v>
      </c>
      <c r="C9" s="126"/>
      <c r="D9" s="126"/>
      <c r="E9" s="126"/>
      <c r="F9" s="126"/>
      <c r="G9" s="126"/>
      <c r="H9" s="126"/>
      <c r="I9" s="126"/>
      <c r="J9" s="126"/>
      <c r="K9" s="126"/>
      <c r="L9" s="126"/>
      <c r="M9" s="126"/>
      <c r="N9" s="126"/>
      <c r="O9" s="126"/>
      <c r="P9" s="126"/>
      <c r="Q9" s="126"/>
      <c r="R9" s="126"/>
      <c r="S9" s="126"/>
      <c r="T9" s="126"/>
      <c r="U9" s="127"/>
    </row>
    <row r="10" spans="2:21" ht="17.399999999999999" hidden="1" customHeight="1" outlineLevel="1" x14ac:dyDescent="0.55000000000000004">
      <c r="B10" s="14"/>
      <c r="C10" s="15"/>
      <c r="D10" s="15"/>
      <c r="E10" s="15"/>
      <c r="F10" s="15"/>
      <c r="G10" s="15"/>
      <c r="H10" s="15"/>
      <c r="I10" s="15"/>
      <c r="J10" s="15"/>
      <c r="K10" s="15"/>
      <c r="L10" s="15"/>
      <c r="M10" s="15"/>
      <c r="N10" s="15"/>
      <c r="O10" s="15"/>
      <c r="P10" s="15"/>
      <c r="Q10" s="15"/>
      <c r="R10" s="15"/>
      <c r="S10" s="15"/>
      <c r="T10" s="15"/>
      <c r="U10" s="16"/>
    </row>
    <row r="11" spans="2:21" ht="73.25" hidden="1" customHeight="1" outlineLevel="1" x14ac:dyDescent="0.55000000000000004">
      <c r="B11" s="125" t="s">
        <v>139</v>
      </c>
      <c r="C11" s="126"/>
      <c r="D11" s="126"/>
      <c r="E11" s="126"/>
      <c r="F11" s="126"/>
      <c r="G11" s="126"/>
      <c r="H11" s="126"/>
      <c r="I11" s="126"/>
      <c r="J11" s="126"/>
      <c r="K11" s="126"/>
      <c r="L11" s="126"/>
      <c r="M11" s="126"/>
      <c r="N11" s="126"/>
      <c r="O11" s="126"/>
      <c r="P11" s="126"/>
      <c r="Q11" s="126"/>
      <c r="R11" s="126"/>
      <c r="S11" s="126"/>
      <c r="T11" s="126"/>
      <c r="U11" s="127"/>
    </row>
    <row r="12" spans="2:21" ht="19.75" customHeight="1" collapsed="1" x14ac:dyDescent="0.55000000000000004">
      <c r="B12" s="46"/>
      <c r="C12" s="47"/>
      <c r="D12" s="47"/>
      <c r="E12" s="47"/>
      <c r="F12" s="47"/>
      <c r="G12" s="47"/>
      <c r="H12" s="47"/>
      <c r="I12" s="47"/>
      <c r="J12" s="47"/>
      <c r="K12" s="47"/>
      <c r="L12" s="47"/>
      <c r="M12" s="47"/>
      <c r="N12" s="47"/>
      <c r="O12" s="47"/>
      <c r="P12" s="47"/>
      <c r="Q12" s="47"/>
      <c r="R12" s="47"/>
      <c r="S12" s="47"/>
      <c r="T12" s="47"/>
      <c r="U12" s="48"/>
    </row>
    <row r="13" spans="2:21" ht="19.75" customHeight="1" thickBot="1" x14ac:dyDescent="0.6">
      <c r="B13" s="46"/>
      <c r="C13" s="47" t="s">
        <v>59</v>
      </c>
      <c r="D13" s="47"/>
      <c r="E13" s="47"/>
      <c r="F13" s="47"/>
      <c r="G13" s="47"/>
      <c r="H13" s="47"/>
      <c r="I13" s="47"/>
      <c r="J13" s="47"/>
      <c r="K13" s="47"/>
      <c r="L13" s="47"/>
      <c r="M13" s="47"/>
      <c r="N13" s="47"/>
      <c r="O13" s="47"/>
      <c r="P13" s="47"/>
      <c r="Q13" s="47"/>
      <c r="R13" s="47"/>
      <c r="S13" s="47"/>
      <c r="T13" s="47"/>
      <c r="U13" s="48"/>
    </row>
    <row r="14" spans="2:21" ht="19.75" customHeight="1" thickBot="1" x14ac:dyDescent="0.6">
      <c r="B14" s="46"/>
      <c r="C14" s="42" t="s">
        <v>54</v>
      </c>
      <c r="D14" s="47"/>
      <c r="E14" s="47"/>
      <c r="F14" s="47"/>
      <c r="G14" s="47"/>
      <c r="H14" s="47"/>
      <c r="I14" s="47"/>
      <c r="J14" s="47"/>
      <c r="K14" s="47"/>
      <c r="L14" s="47"/>
      <c r="M14" s="47"/>
      <c r="N14" s="47"/>
      <c r="O14" s="47"/>
      <c r="P14" s="47"/>
      <c r="Q14" s="47"/>
      <c r="R14" s="47"/>
      <c r="S14" s="47"/>
      <c r="T14" s="47"/>
      <c r="U14" s="48"/>
    </row>
    <row r="15" spans="2:21" ht="19.75" customHeight="1" thickBot="1" x14ac:dyDescent="0.6">
      <c r="B15" s="46"/>
      <c r="C15" s="47"/>
      <c r="D15" s="136" t="s">
        <v>58</v>
      </c>
      <c r="E15" s="137"/>
      <c r="F15" s="47"/>
      <c r="G15" s="47" t="s">
        <v>71</v>
      </c>
      <c r="H15" s="47"/>
      <c r="I15" s="47"/>
      <c r="J15" s="47"/>
      <c r="K15" s="47"/>
      <c r="L15" s="47"/>
      <c r="M15" s="47"/>
      <c r="N15" s="47"/>
      <c r="O15" s="47"/>
      <c r="P15" s="47"/>
      <c r="Q15" s="47"/>
      <c r="R15" s="47"/>
      <c r="S15" s="47"/>
      <c r="T15" s="47"/>
      <c r="U15" s="48"/>
    </row>
    <row r="16" spans="2:21" ht="19.75" customHeight="1" thickBot="1" x14ac:dyDescent="0.6">
      <c r="B16" s="46"/>
      <c r="C16" s="47"/>
      <c r="D16" s="134" t="s">
        <v>60</v>
      </c>
      <c r="E16" s="135"/>
      <c r="F16" s="47"/>
      <c r="G16" s="47" t="s">
        <v>95</v>
      </c>
      <c r="H16" s="47"/>
      <c r="I16" s="47"/>
      <c r="J16" s="47"/>
      <c r="K16" s="47"/>
      <c r="L16" s="47"/>
      <c r="M16" s="47"/>
      <c r="N16" s="47"/>
      <c r="O16" s="47"/>
      <c r="P16" s="47"/>
      <c r="Q16" s="47"/>
      <c r="R16" s="47"/>
      <c r="S16" s="47"/>
      <c r="T16" s="47"/>
      <c r="U16" s="48"/>
    </row>
    <row r="17" spans="2:21" ht="19.75" customHeight="1" thickBot="1" x14ac:dyDescent="0.6">
      <c r="B17" s="46"/>
      <c r="C17" s="47"/>
      <c r="D17" s="123" t="s">
        <v>61</v>
      </c>
      <c r="E17" s="124"/>
      <c r="F17" s="47"/>
      <c r="G17" s="47" t="s">
        <v>95</v>
      </c>
      <c r="H17" s="47"/>
      <c r="I17" s="47"/>
      <c r="J17" s="47"/>
      <c r="K17" s="47"/>
      <c r="L17" s="47"/>
      <c r="M17" s="47"/>
      <c r="N17" s="47"/>
      <c r="O17" s="47"/>
      <c r="P17" s="47"/>
      <c r="Q17" s="47"/>
      <c r="R17" s="47"/>
      <c r="S17" s="47"/>
      <c r="T17" s="47"/>
      <c r="U17" s="48"/>
    </row>
    <row r="18" spans="2:21" ht="19.75" customHeight="1" thickBot="1" x14ac:dyDescent="0.6">
      <c r="B18" s="46"/>
      <c r="C18" s="47"/>
      <c r="D18" s="136" t="s">
        <v>259</v>
      </c>
      <c r="E18" s="137"/>
      <c r="F18" s="47"/>
      <c r="G18" s="47" t="s">
        <v>281</v>
      </c>
      <c r="H18" s="47"/>
      <c r="I18" s="47"/>
      <c r="J18" s="47"/>
      <c r="K18" s="47"/>
      <c r="L18" s="47"/>
      <c r="M18" s="47"/>
      <c r="N18" s="47"/>
      <c r="O18" s="47"/>
      <c r="P18" s="47"/>
      <c r="Q18" s="47"/>
      <c r="R18" s="47"/>
      <c r="S18" s="47"/>
      <c r="T18" s="47"/>
      <c r="U18" s="48"/>
    </row>
    <row r="19" spans="2:21" ht="19.75" customHeight="1" thickBot="1" x14ac:dyDescent="0.6">
      <c r="B19" s="46"/>
      <c r="C19" s="47"/>
      <c r="D19" s="47"/>
      <c r="E19" s="47"/>
      <c r="F19" s="47"/>
      <c r="G19" s="47"/>
      <c r="H19" s="47"/>
      <c r="I19" s="47"/>
      <c r="J19" s="47"/>
      <c r="K19" s="47"/>
      <c r="L19" s="47"/>
      <c r="M19" s="47"/>
      <c r="N19" s="47"/>
      <c r="O19" s="47"/>
      <c r="P19" s="47"/>
      <c r="Q19" s="47"/>
      <c r="R19" s="47"/>
      <c r="S19" s="47"/>
      <c r="T19" s="47"/>
      <c r="U19" s="48"/>
    </row>
    <row r="20" spans="2:21" ht="19.75" customHeight="1" thickBot="1" x14ac:dyDescent="0.6">
      <c r="B20" s="264" t="s">
        <v>192</v>
      </c>
      <c r="C20" s="265"/>
      <c r="D20" s="265"/>
      <c r="E20" s="265"/>
      <c r="F20" s="265"/>
      <c r="G20" s="265"/>
      <c r="H20" s="265"/>
      <c r="I20" s="265"/>
      <c r="J20" s="265"/>
      <c r="K20" s="265"/>
      <c r="L20" s="265"/>
      <c r="M20" s="265"/>
      <c r="N20" s="265"/>
      <c r="O20" s="265"/>
      <c r="P20" s="265"/>
      <c r="Q20" s="265"/>
      <c r="R20" s="265"/>
      <c r="S20" s="265"/>
      <c r="T20" s="266"/>
      <c r="U20" s="48"/>
    </row>
    <row r="21" spans="2:21" ht="19.75" customHeight="1" thickBot="1" x14ac:dyDescent="0.6">
      <c r="B21" s="227" t="s">
        <v>277</v>
      </c>
      <c r="C21" s="139"/>
      <c r="D21" s="139"/>
      <c r="E21" s="139"/>
      <c r="F21" s="139"/>
      <c r="G21" s="139"/>
      <c r="H21" s="139"/>
      <c r="I21" s="139"/>
      <c r="J21" s="139"/>
      <c r="K21" s="139"/>
      <c r="L21" s="139"/>
      <c r="M21" s="139"/>
      <c r="N21" s="139"/>
      <c r="O21" s="139"/>
      <c r="P21" s="139"/>
      <c r="Q21" s="139"/>
      <c r="R21" s="139"/>
      <c r="S21" s="139"/>
      <c r="T21" s="124"/>
      <c r="U21" s="48"/>
    </row>
    <row r="22" spans="2:21" ht="19.75" customHeight="1" thickBot="1" x14ac:dyDescent="0.6">
      <c r="B22" s="228" t="s">
        <v>63</v>
      </c>
      <c r="C22" s="138"/>
      <c r="D22" s="138"/>
      <c r="E22" s="138"/>
      <c r="F22" s="138"/>
      <c r="G22" s="138"/>
      <c r="H22" s="137"/>
      <c r="I22" s="134" t="s">
        <v>64</v>
      </c>
      <c r="J22" s="183"/>
      <c r="K22" s="183"/>
      <c r="L22" s="183"/>
      <c r="M22" s="183"/>
      <c r="N22" s="183"/>
      <c r="O22" s="135"/>
      <c r="P22" s="123" t="s">
        <v>65</v>
      </c>
      <c r="Q22" s="139"/>
      <c r="R22" s="139"/>
      <c r="S22" s="139"/>
      <c r="T22" s="124"/>
      <c r="U22" s="48"/>
    </row>
    <row r="23" spans="2:21" ht="19.75" customHeight="1" thickBot="1" x14ac:dyDescent="0.6">
      <c r="B23" s="14"/>
      <c r="C23" s="15"/>
      <c r="D23" s="15"/>
      <c r="E23" s="15"/>
      <c r="F23" s="15"/>
      <c r="G23" s="15"/>
      <c r="H23" s="15"/>
      <c r="I23" s="15"/>
      <c r="J23" s="15"/>
      <c r="K23" s="15"/>
      <c r="L23" s="15"/>
      <c r="M23" s="15"/>
      <c r="N23" s="15"/>
      <c r="O23" s="15"/>
      <c r="P23" s="15"/>
      <c r="Q23" s="15"/>
      <c r="R23" s="15"/>
      <c r="S23" s="15"/>
      <c r="T23" s="15"/>
      <c r="U23" s="48"/>
    </row>
    <row r="24" spans="2:21" ht="19.75" customHeight="1" thickBot="1" x14ac:dyDescent="0.6">
      <c r="B24" s="227" t="s">
        <v>278</v>
      </c>
      <c r="C24" s="139"/>
      <c r="D24" s="139"/>
      <c r="E24" s="139"/>
      <c r="F24" s="139"/>
      <c r="G24" s="139"/>
      <c r="H24" s="139"/>
      <c r="I24" s="139"/>
      <c r="J24" s="139"/>
      <c r="K24" s="139"/>
      <c r="L24" s="139"/>
      <c r="M24" s="139"/>
      <c r="N24" s="139"/>
      <c r="O24" s="139"/>
      <c r="P24" s="139"/>
      <c r="Q24" s="139"/>
      <c r="R24" s="139"/>
      <c r="S24" s="139"/>
      <c r="T24" s="124"/>
      <c r="U24" s="48"/>
    </row>
    <row r="25" spans="2:21" ht="19.75" customHeight="1" thickBot="1" x14ac:dyDescent="0.6">
      <c r="B25" s="228" t="s">
        <v>289</v>
      </c>
      <c r="C25" s="138"/>
      <c r="D25" s="138"/>
      <c r="E25" s="138"/>
      <c r="F25" s="138"/>
      <c r="G25" s="138"/>
      <c r="H25" s="137"/>
      <c r="I25" s="134" t="s">
        <v>292</v>
      </c>
      <c r="J25" s="183"/>
      <c r="K25" s="183"/>
      <c r="L25" s="183"/>
      <c r="M25" s="183"/>
      <c r="N25" s="183"/>
      <c r="O25" s="135"/>
      <c r="P25" s="123" t="s">
        <v>293</v>
      </c>
      <c r="Q25" s="139"/>
      <c r="R25" s="139"/>
      <c r="S25" s="139"/>
      <c r="T25" s="124"/>
      <c r="U25" s="48"/>
    </row>
    <row r="26" spans="2:21" ht="19.75" customHeight="1" thickBot="1" x14ac:dyDescent="0.6">
      <c r="B26" s="68"/>
      <c r="C26" s="69"/>
      <c r="D26" s="69"/>
      <c r="E26" s="69"/>
      <c r="F26" s="69"/>
      <c r="G26" s="69"/>
      <c r="H26" s="69"/>
      <c r="I26" s="47"/>
      <c r="J26" s="47"/>
      <c r="K26" s="47"/>
      <c r="L26" s="47"/>
      <c r="M26" s="47"/>
      <c r="N26" s="47"/>
      <c r="O26" s="47"/>
      <c r="P26" s="47"/>
      <c r="Q26" s="47"/>
      <c r="R26" s="47"/>
      <c r="S26" s="47"/>
      <c r="T26" s="47"/>
      <c r="U26" s="48"/>
    </row>
    <row r="27" spans="2:21" ht="19.75" customHeight="1" thickBot="1" x14ac:dyDescent="0.6">
      <c r="B27" s="228" t="s">
        <v>290</v>
      </c>
      <c r="C27" s="138"/>
      <c r="D27" s="138"/>
      <c r="E27" s="138"/>
      <c r="F27" s="138"/>
      <c r="G27" s="138"/>
      <c r="H27" s="137"/>
      <c r="I27" s="136" t="s">
        <v>291</v>
      </c>
      <c r="J27" s="138"/>
      <c r="K27" s="138"/>
      <c r="L27" s="138"/>
      <c r="M27" s="138"/>
      <c r="N27" s="138"/>
      <c r="O27" s="137"/>
      <c r="P27" s="123" t="s">
        <v>294</v>
      </c>
      <c r="Q27" s="139"/>
      <c r="R27" s="139"/>
      <c r="S27" s="139"/>
      <c r="T27" s="124"/>
      <c r="U27" s="48"/>
    </row>
    <row r="28" spans="2:21" ht="19.75" customHeight="1" thickBot="1" x14ac:dyDescent="0.6">
      <c r="B28" s="68"/>
      <c r="C28" s="69"/>
      <c r="D28" s="69"/>
      <c r="E28" s="69"/>
      <c r="F28" s="69"/>
      <c r="G28" s="69"/>
      <c r="H28" s="69"/>
      <c r="I28" s="47"/>
      <c r="J28" s="47"/>
      <c r="K28" s="47"/>
      <c r="L28" s="47"/>
      <c r="M28" s="47"/>
      <c r="N28" s="47"/>
      <c r="O28" s="47"/>
      <c r="P28" s="47"/>
      <c r="Q28" s="47"/>
      <c r="R28" s="47"/>
      <c r="S28" s="47"/>
      <c r="T28" s="47"/>
      <c r="U28" s="48"/>
    </row>
    <row r="29" spans="2:21" ht="19.75" customHeight="1" thickBot="1" x14ac:dyDescent="0.6">
      <c r="B29" s="228" t="s">
        <v>295</v>
      </c>
      <c r="C29" s="138"/>
      <c r="D29" s="138"/>
      <c r="E29" s="138"/>
      <c r="F29" s="138"/>
      <c r="G29" s="138"/>
      <c r="H29" s="137"/>
      <c r="I29" s="136" t="s">
        <v>296</v>
      </c>
      <c r="J29" s="138"/>
      <c r="K29" s="138"/>
      <c r="L29" s="138"/>
      <c r="M29" s="138"/>
      <c r="N29" s="138"/>
      <c r="O29" s="137"/>
      <c r="P29" s="123" t="s">
        <v>297</v>
      </c>
      <c r="Q29" s="139"/>
      <c r="R29" s="139"/>
      <c r="S29" s="139"/>
      <c r="T29" s="124"/>
      <c r="U29" s="48"/>
    </row>
    <row r="30" spans="2:21" ht="19.75" customHeight="1" thickBot="1" x14ac:dyDescent="0.6">
      <c r="B30" s="14"/>
      <c r="C30" s="47"/>
      <c r="D30" s="47"/>
      <c r="E30" s="47"/>
      <c r="F30" s="47"/>
      <c r="G30" s="47"/>
      <c r="H30" s="47"/>
      <c r="I30" s="47"/>
      <c r="J30" s="47"/>
      <c r="K30" s="47"/>
      <c r="L30" s="47"/>
      <c r="M30" s="47"/>
      <c r="N30" s="47"/>
      <c r="O30" s="47"/>
      <c r="P30" s="47"/>
      <c r="Q30" s="47"/>
      <c r="R30" s="47"/>
      <c r="S30" s="47"/>
      <c r="T30" s="47"/>
      <c r="U30" s="48"/>
    </row>
    <row r="31" spans="2:21" ht="23" thickBot="1" x14ac:dyDescent="0.6">
      <c r="B31" s="227" t="s">
        <v>304</v>
      </c>
      <c r="C31" s="139"/>
      <c r="D31" s="139"/>
      <c r="E31" s="139"/>
      <c r="F31" s="139"/>
      <c r="G31" s="139"/>
      <c r="H31" s="139"/>
      <c r="I31" s="139"/>
      <c r="J31" s="139"/>
      <c r="K31" s="139"/>
      <c r="L31" s="139"/>
      <c r="M31" s="139"/>
      <c r="N31" s="139"/>
      <c r="O31" s="139"/>
      <c r="P31" s="139"/>
      <c r="Q31" s="139"/>
      <c r="R31" s="139"/>
      <c r="S31" s="139"/>
      <c r="T31" s="124"/>
      <c r="U31" s="48"/>
    </row>
    <row r="32" spans="2:21" ht="23" thickBot="1" x14ac:dyDescent="0.6">
      <c r="B32" s="286" t="s">
        <v>1</v>
      </c>
      <c r="C32" s="284" t="s">
        <v>298</v>
      </c>
      <c r="D32" s="123" t="s">
        <v>301</v>
      </c>
      <c r="E32" s="139"/>
      <c r="F32" s="139"/>
      <c r="G32" s="139"/>
      <c r="H32" s="139"/>
      <c r="I32" s="139"/>
      <c r="J32" s="139"/>
      <c r="K32" s="139"/>
      <c r="L32" s="139"/>
      <c r="M32" s="124"/>
      <c r="N32" s="292" t="s">
        <v>303</v>
      </c>
      <c r="O32" s="123" t="s">
        <v>302</v>
      </c>
      <c r="P32" s="139"/>
      <c r="Q32" s="139"/>
      <c r="R32" s="139"/>
      <c r="S32" s="139"/>
      <c r="T32" s="124"/>
      <c r="U32" s="48"/>
    </row>
    <row r="33" spans="2:21" ht="21.65" customHeight="1" thickBot="1" x14ac:dyDescent="0.6">
      <c r="B33" s="287"/>
      <c r="C33" s="285"/>
      <c r="D33" s="123" t="s">
        <v>1</v>
      </c>
      <c r="E33" s="124"/>
      <c r="F33" s="123" t="s">
        <v>299</v>
      </c>
      <c r="G33" s="139"/>
      <c r="H33" s="124"/>
      <c r="I33" s="123" t="s">
        <v>280</v>
      </c>
      <c r="J33" s="124"/>
      <c r="K33" s="123" t="s">
        <v>4</v>
      </c>
      <c r="L33" s="139"/>
      <c r="M33" s="124"/>
      <c r="N33" s="293"/>
      <c r="O33" s="42" t="s">
        <v>300</v>
      </c>
      <c r="P33" s="123" t="s">
        <v>299</v>
      </c>
      <c r="Q33" s="124"/>
      <c r="R33" s="42" t="s">
        <v>280</v>
      </c>
      <c r="S33" s="123" t="s">
        <v>4</v>
      </c>
      <c r="T33" s="124"/>
      <c r="U33" s="48"/>
    </row>
    <row r="34" spans="2:21" ht="22.5" x14ac:dyDescent="0.55000000000000004">
      <c r="B34" s="14"/>
      <c r="C34" s="15"/>
      <c r="D34" s="15"/>
      <c r="E34" s="15"/>
      <c r="F34" s="15"/>
      <c r="G34" s="15"/>
      <c r="H34" s="15"/>
      <c r="I34" s="15"/>
      <c r="J34" s="15"/>
      <c r="K34" s="15"/>
      <c r="L34" s="15"/>
      <c r="M34" s="15"/>
      <c r="N34" s="15"/>
      <c r="O34" s="15"/>
      <c r="P34" s="15"/>
      <c r="Q34" s="15"/>
      <c r="R34" s="15"/>
      <c r="S34" s="15"/>
      <c r="T34" s="15"/>
      <c r="U34" s="48"/>
    </row>
    <row r="35" spans="2:21" ht="22.5" x14ac:dyDescent="0.55000000000000004">
      <c r="B35" s="46" t="s">
        <v>322</v>
      </c>
      <c r="C35" s="15"/>
      <c r="D35" s="15"/>
      <c r="E35" s="15"/>
      <c r="F35" s="15"/>
      <c r="G35" s="15"/>
      <c r="H35" s="15"/>
      <c r="I35" s="15"/>
      <c r="J35" s="15"/>
      <c r="K35" s="15"/>
      <c r="L35" s="15"/>
      <c r="M35" s="15"/>
      <c r="N35" s="15"/>
      <c r="O35" s="15"/>
      <c r="P35" s="15"/>
      <c r="Q35" s="15"/>
      <c r="R35" s="15"/>
      <c r="S35" s="15"/>
      <c r="T35" s="15"/>
      <c r="U35" s="48"/>
    </row>
    <row r="36" spans="2:21" ht="22.5" x14ac:dyDescent="0.55000000000000004">
      <c r="B36" s="14"/>
      <c r="C36" s="15"/>
      <c r="D36" s="15"/>
      <c r="E36" s="15"/>
      <c r="F36" s="15"/>
      <c r="G36" s="15"/>
      <c r="H36" s="15"/>
      <c r="I36" s="15"/>
      <c r="J36" s="15"/>
      <c r="K36" s="15"/>
      <c r="L36" s="15"/>
      <c r="M36" s="15"/>
      <c r="N36" s="15"/>
      <c r="O36" s="15"/>
      <c r="P36" s="15"/>
      <c r="Q36" s="15"/>
      <c r="R36" s="15"/>
      <c r="S36" s="15"/>
      <c r="T36" s="15"/>
      <c r="U36" s="48"/>
    </row>
    <row r="37" spans="2:21" ht="23" thickBot="1" x14ac:dyDescent="0.6">
      <c r="B37" s="46" t="s">
        <v>305</v>
      </c>
      <c r="C37" s="15"/>
      <c r="D37" s="15"/>
      <c r="E37" s="15"/>
      <c r="F37" s="15"/>
      <c r="G37" s="15"/>
      <c r="H37" s="15"/>
      <c r="I37" s="15"/>
      <c r="J37" s="15"/>
      <c r="K37" s="15"/>
      <c r="L37" s="15"/>
      <c r="M37" s="15"/>
      <c r="N37" s="15"/>
      <c r="O37" s="15"/>
      <c r="P37" s="15"/>
      <c r="Q37" s="15"/>
      <c r="R37" s="15"/>
      <c r="S37" s="15"/>
      <c r="T37" s="15"/>
      <c r="U37" s="48"/>
    </row>
    <row r="38" spans="2:21" ht="23" thickBot="1" x14ac:dyDescent="0.6">
      <c r="B38" s="84" t="s">
        <v>372</v>
      </c>
      <c r="C38" s="71">
        <v>44316</v>
      </c>
      <c r="D38" s="270">
        <f>B⓵_マスタ登録!$K$78</f>
        <v>501</v>
      </c>
      <c r="E38" s="271"/>
      <c r="F38" s="270" t="str">
        <f>B⓵_マスタ登録!$L$78</f>
        <v>商品仕入高</v>
      </c>
      <c r="G38" s="272"/>
      <c r="H38" s="271"/>
      <c r="I38" s="270" t="str">
        <f>B⓵_マスタ登録!$F$142</f>
        <v>購買部</v>
      </c>
      <c r="J38" s="271"/>
      <c r="K38" s="273">
        <f>'B②-1_【購買部】入力画面'!N65</f>
        <v>17100</v>
      </c>
      <c r="L38" s="274"/>
      <c r="M38" s="275"/>
      <c r="N38" s="101" t="s">
        <v>423</v>
      </c>
      <c r="O38" s="103">
        <f>B⓵_マスタ登録!$F$36</f>
        <v>199</v>
      </c>
      <c r="P38" s="270" t="str">
        <f>B⓵_マスタ登録!$G$36</f>
        <v>仮勘定</v>
      </c>
      <c r="Q38" s="271"/>
      <c r="R38" s="103" t="str">
        <f>B⓵_マスタ登録!$F$142</f>
        <v>購買部</v>
      </c>
      <c r="S38" s="276">
        <f>'B②-1_【購買部】入力画面'!$N$65</f>
        <v>17100</v>
      </c>
      <c r="T38" s="277"/>
      <c r="U38" s="48" t="s">
        <v>422</v>
      </c>
    </row>
    <row r="39" spans="2:21" ht="23" thickBot="1" x14ac:dyDescent="0.6">
      <c r="B39" s="94"/>
      <c r="C39" s="104"/>
      <c r="D39" s="270">
        <f>B⓵_マスタ登録!$F$36</f>
        <v>199</v>
      </c>
      <c r="E39" s="271"/>
      <c r="F39" s="270" t="str">
        <f>B⓵_マスタ登録!$G$36</f>
        <v>仮勘定</v>
      </c>
      <c r="G39" s="272"/>
      <c r="H39" s="271"/>
      <c r="I39" s="270" t="str">
        <f>B⓵_マスタ登録!$F$142</f>
        <v>購買部</v>
      </c>
      <c r="J39" s="271"/>
      <c r="K39" s="273">
        <f>'B②-1_【購買部】入力画面'!$N$69</f>
        <v>11400</v>
      </c>
      <c r="L39" s="274"/>
      <c r="M39" s="275"/>
      <c r="N39" s="101" t="s">
        <v>423</v>
      </c>
      <c r="O39" s="103">
        <f>B⓵_マスタ登録!$K$79</f>
        <v>505</v>
      </c>
      <c r="P39" s="270" t="str">
        <f>B⓵_マスタ登録!$L$79</f>
        <v>商品たな卸高の増減</v>
      </c>
      <c r="Q39" s="271"/>
      <c r="R39" s="103" t="str">
        <f>B⓵_マスタ登録!$F$142</f>
        <v>購買部</v>
      </c>
      <c r="S39" s="276">
        <f>'B②-1_【購買部】入力画面'!$N$69</f>
        <v>11400</v>
      </c>
      <c r="T39" s="277"/>
      <c r="U39" s="48" t="s">
        <v>422</v>
      </c>
    </row>
    <row r="40" spans="2:21" ht="23" thickBot="1" x14ac:dyDescent="0.6">
      <c r="B40" s="94"/>
      <c r="C40" s="104"/>
      <c r="D40" s="270">
        <f>B⓵_マスタ登録!$I$82</f>
        <v>521</v>
      </c>
      <c r="E40" s="271"/>
      <c r="F40" s="270" t="str">
        <f>B⓵_マスタ登録!$J$82</f>
        <v>人件費</v>
      </c>
      <c r="G40" s="272"/>
      <c r="H40" s="271"/>
      <c r="I40" s="270" t="str">
        <f>B⓵_マスタ登録!$F$142</f>
        <v>購買部</v>
      </c>
      <c r="J40" s="271"/>
      <c r="K40" s="273">
        <f>'B②-1_【購買部】入力画面'!$N$81</f>
        <v>900</v>
      </c>
      <c r="L40" s="274"/>
      <c r="M40" s="275"/>
      <c r="N40" s="101" t="s">
        <v>423</v>
      </c>
      <c r="O40" s="103">
        <f>B⓵_マスタ登録!$F$36</f>
        <v>199</v>
      </c>
      <c r="P40" s="270" t="str">
        <f>B⓵_マスタ登録!$G$36</f>
        <v>仮勘定</v>
      </c>
      <c r="Q40" s="271"/>
      <c r="R40" s="103" t="str">
        <f>B⓵_マスタ登録!$F$142</f>
        <v>購買部</v>
      </c>
      <c r="S40" s="276">
        <f>'B②-1_【購買部】入力画面'!$N$81</f>
        <v>900</v>
      </c>
      <c r="T40" s="277"/>
      <c r="U40" s="48" t="s">
        <v>422</v>
      </c>
    </row>
    <row r="41" spans="2:21" ht="23" thickBot="1" x14ac:dyDescent="0.6">
      <c r="B41" s="94"/>
      <c r="C41" s="104"/>
      <c r="D41" s="270">
        <f>B⓵_マスタ登録!$I$83</f>
        <v>522</v>
      </c>
      <c r="E41" s="271"/>
      <c r="F41" s="270" t="str">
        <f>B⓵_マスタ登録!$J$83</f>
        <v>固定販管費</v>
      </c>
      <c r="G41" s="272"/>
      <c r="H41" s="271"/>
      <c r="I41" s="270" t="str">
        <f>B⓵_マスタ登録!$F$142</f>
        <v>購買部</v>
      </c>
      <c r="J41" s="271"/>
      <c r="K41" s="273">
        <f>'B②-1_【購買部】入力画面'!$N$85</f>
        <v>100</v>
      </c>
      <c r="L41" s="274"/>
      <c r="M41" s="275"/>
      <c r="N41" s="101" t="s">
        <v>423</v>
      </c>
      <c r="O41" s="103">
        <f>B⓵_マスタ登録!$F$36</f>
        <v>199</v>
      </c>
      <c r="P41" s="270" t="str">
        <f>B⓵_マスタ登録!$G$36</f>
        <v>仮勘定</v>
      </c>
      <c r="Q41" s="271"/>
      <c r="R41" s="103" t="str">
        <f>B⓵_マスタ登録!$F$142</f>
        <v>購買部</v>
      </c>
      <c r="S41" s="276">
        <f>'B②-1_【購買部】入力画面'!$N$85</f>
        <v>100</v>
      </c>
      <c r="T41" s="277"/>
      <c r="U41" s="48" t="s">
        <v>422</v>
      </c>
    </row>
    <row r="42" spans="2:21" ht="23" thickBot="1" x14ac:dyDescent="0.6">
      <c r="B42" s="85" t="s">
        <v>306</v>
      </c>
      <c r="C42" s="86"/>
      <c r="D42" s="86"/>
      <c r="E42" s="86"/>
      <c r="F42" s="86"/>
      <c r="G42" s="86"/>
      <c r="H42" s="86"/>
      <c r="I42" s="102"/>
      <c r="J42" s="102"/>
      <c r="K42" s="87"/>
      <c r="L42" s="87"/>
      <c r="M42" s="87"/>
      <c r="N42" s="47"/>
      <c r="O42" s="86"/>
      <c r="P42" s="86"/>
      <c r="Q42" s="86"/>
      <c r="R42" s="86"/>
      <c r="S42" s="88"/>
      <c r="T42" s="88"/>
      <c r="U42" s="48"/>
    </row>
    <row r="43" spans="2:21" ht="18" customHeight="1" thickBot="1" x14ac:dyDescent="0.6">
      <c r="B43" s="84" t="s">
        <v>373</v>
      </c>
      <c r="C43" s="71">
        <f>C38</f>
        <v>44316</v>
      </c>
      <c r="D43" s="270">
        <f>B⓵_マスタ登録!$F$117</f>
        <v>711</v>
      </c>
      <c r="E43" s="271"/>
      <c r="F43" s="270" t="str">
        <f>B⓵_マスタ登録!$G$117</f>
        <v>在庫数量</v>
      </c>
      <c r="G43" s="272"/>
      <c r="H43" s="271"/>
      <c r="I43" s="270" t="str">
        <f>B⓵_マスタ登録!$F$142</f>
        <v>購買部</v>
      </c>
      <c r="J43" s="271"/>
      <c r="K43" s="281">
        <f>'B②-1_【購買部】入力画面'!$N$45</f>
        <v>300</v>
      </c>
      <c r="L43" s="282"/>
      <c r="M43" s="283"/>
      <c r="N43" s="101" t="s">
        <v>307</v>
      </c>
      <c r="O43" s="103">
        <f>B⓵_マスタ登録!$F$119</f>
        <v>712</v>
      </c>
      <c r="P43" s="278" t="str">
        <f>B⓵_マスタ登録!$G$119</f>
        <v>在庫数量の増加原因：商品仕入</v>
      </c>
      <c r="Q43" s="280"/>
      <c r="R43" s="103" t="str">
        <f>B⓵_マスタ登録!$F$142</f>
        <v>購買部</v>
      </c>
      <c r="S43" s="276">
        <f>'B②-1_【購買部】入力画面'!$N$45</f>
        <v>300</v>
      </c>
      <c r="T43" s="277"/>
      <c r="U43" s="48" t="s">
        <v>43</v>
      </c>
    </row>
    <row r="44" spans="2:21" ht="23" thickBot="1" x14ac:dyDescent="0.6">
      <c r="B44" s="85" t="s">
        <v>306</v>
      </c>
      <c r="C44" s="86"/>
      <c r="D44" s="86"/>
      <c r="E44" s="86"/>
      <c r="F44" s="86"/>
      <c r="G44" s="86"/>
      <c r="H44" s="86"/>
      <c r="I44" s="102"/>
      <c r="J44" s="102"/>
      <c r="K44" s="87"/>
      <c r="L44" s="87"/>
      <c r="M44" s="87"/>
      <c r="N44" s="47"/>
      <c r="O44" s="86"/>
      <c r="P44" s="86"/>
      <c r="Q44" s="86"/>
      <c r="R44" s="86"/>
      <c r="S44" s="88"/>
      <c r="T44" s="88"/>
      <c r="U44" s="48"/>
    </row>
    <row r="45" spans="2:21" ht="23" thickBot="1" x14ac:dyDescent="0.6">
      <c r="B45" s="84" t="s">
        <v>374</v>
      </c>
      <c r="C45" s="71">
        <f>C43</f>
        <v>44316</v>
      </c>
      <c r="D45" s="270">
        <f>B⓵_マスタ登録!$F$121</f>
        <v>713</v>
      </c>
      <c r="E45" s="271"/>
      <c r="F45" s="278" t="str">
        <f>B⓵_マスタ登録!$G$121</f>
        <v>在庫数量の減少原因：商品出荷</v>
      </c>
      <c r="G45" s="279"/>
      <c r="H45" s="280"/>
      <c r="I45" s="270" t="str">
        <f>B⓵_マスタ登録!$F$142</f>
        <v>購買部</v>
      </c>
      <c r="J45" s="271"/>
      <c r="K45" s="281">
        <f>'B②-1_【購買部】入力画面'!$N$49</f>
        <v>100</v>
      </c>
      <c r="L45" s="282"/>
      <c r="M45" s="283"/>
      <c r="N45" s="101" t="s">
        <v>307</v>
      </c>
      <c r="O45" s="103">
        <f>B⓵_マスタ登録!$F$117</f>
        <v>711</v>
      </c>
      <c r="P45" s="278" t="str">
        <f>B⓵_マスタ登録!$G$117</f>
        <v>在庫数量</v>
      </c>
      <c r="Q45" s="280"/>
      <c r="R45" s="103" t="str">
        <f>B⓵_マスタ登録!$F$142</f>
        <v>購買部</v>
      </c>
      <c r="S45" s="276">
        <f>'B②-1_【購買部】入力画面'!$N$49</f>
        <v>100</v>
      </c>
      <c r="T45" s="277"/>
      <c r="U45" s="48" t="s">
        <v>43</v>
      </c>
    </row>
    <row r="46" spans="2:21" x14ac:dyDescent="0.55000000000000004">
      <c r="B46" s="14"/>
      <c r="C46" s="15"/>
      <c r="D46" s="15"/>
      <c r="E46" s="15"/>
      <c r="F46" s="15"/>
      <c r="G46" s="15"/>
      <c r="H46" s="15"/>
      <c r="I46" s="15"/>
      <c r="J46" s="15"/>
      <c r="K46" s="15"/>
      <c r="L46" s="15"/>
      <c r="M46" s="15"/>
      <c r="N46" s="15"/>
      <c r="O46" s="15"/>
      <c r="P46" s="15"/>
      <c r="Q46" s="15"/>
      <c r="R46" s="15"/>
      <c r="S46" s="15"/>
      <c r="T46" s="15"/>
      <c r="U46" s="16"/>
    </row>
    <row r="47" spans="2:21" ht="23" thickBot="1" x14ac:dyDescent="0.6">
      <c r="B47" s="46" t="s">
        <v>305</v>
      </c>
      <c r="C47" s="15"/>
      <c r="D47" s="15"/>
      <c r="E47" s="15"/>
      <c r="F47" s="15"/>
      <c r="G47" s="15"/>
      <c r="H47" s="15"/>
      <c r="I47" s="15"/>
      <c r="J47" s="15"/>
      <c r="K47" s="15"/>
      <c r="L47" s="15"/>
      <c r="M47" s="15"/>
      <c r="N47" s="15"/>
      <c r="O47" s="15"/>
      <c r="P47" s="15"/>
      <c r="Q47" s="15"/>
      <c r="R47" s="15"/>
      <c r="S47" s="15"/>
      <c r="T47" s="15"/>
      <c r="U47" s="48"/>
    </row>
    <row r="48" spans="2:21" ht="23" thickBot="1" x14ac:dyDescent="0.6">
      <c r="B48" s="84" t="s">
        <v>375</v>
      </c>
      <c r="C48" s="71">
        <v>44347</v>
      </c>
      <c r="D48" s="270">
        <f>B⓵_マスタ登録!$K$78</f>
        <v>501</v>
      </c>
      <c r="E48" s="271"/>
      <c r="F48" s="270" t="str">
        <f>B⓵_マスタ登録!$L$78</f>
        <v>商品仕入高</v>
      </c>
      <c r="G48" s="272"/>
      <c r="H48" s="271"/>
      <c r="I48" s="270" t="str">
        <f>B⓵_マスタ登録!$F$142</f>
        <v>購買部</v>
      </c>
      <c r="J48" s="271"/>
      <c r="K48" s="273">
        <f>'B②-1_【購買部】入力画面'!$O$65</f>
        <v>17100</v>
      </c>
      <c r="L48" s="274"/>
      <c r="M48" s="275"/>
      <c r="N48" s="101" t="s">
        <v>423</v>
      </c>
      <c r="O48" s="103">
        <f>B⓵_マスタ登録!$F$36</f>
        <v>199</v>
      </c>
      <c r="P48" s="270" t="str">
        <f>B⓵_マスタ登録!$G$36</f>
        <v>仮勘定</v>
      </c>
      <c r="Q48" s="271"/>
      <c r="R48" s="103" t="str">
        <f>B⓵_マスタ登録!$F$142</f>
        <v>購買部</v>
      </c>
      <c r="S48" s="276">
        <f>'B②-1_【購買部】入力画面'!$O$65</f>
        <v>17100</v>
      </c>
      <c r="T48" s="277"/>
      <c r="U48" s="48" t="s">
        <v>422</v>
      </c>
    </row>
    <row r="49" spans="2:21" ht="23" thickBot="1" x14ac:dyDescent="0.6">
      <c r="B49" s="94"/>
      <c r="C49" s="104"/>
      <c r="D49" s="270">
        <f>B⓵_マスタ登録!$F$36</f>
        <v>199</v>
      </c>
      <c r="E49" s="271"/>
      <c r="F49" s="270" t="str">
        <f>B⓵_マスタ登録!$G$36</f>
        <v>仮勘定</v>
      </c>
      <c r="G49" s="272"/>
      <c r="H49" s="271"/>
      <c r="I49" s="270" t="str">
        <f>B⓵_マスタ登録!$F$142</f>
        <v>購買部</v>
      </c>
      <c r="J49" s="271"/>
      <c r="K49" s="273">
        <f>'B②-1_【購買部】入力画面'!$O$69</f>
        <v>10830</v>
      </c>
      <c r="L49" s="274"/>
      <c r="M49" s="275"/>
      <c r="N49" s="101" t="s">
        <v>423</v>
      </c>
      <c r="O49" s="103">
        <f>B⓵_マスタ登録!$K$79</f>
        <v>505</v>
      </c>
      <c r="P49" s="270" t="str">
        <f>B⓵_マスタ登録!$L$79</f>
        <v>商品たな卸高の増減</v>
      </c>
      <c r="Q49" s="271"/>
      <c r="R49" s="103" t="str">
        <f>B⓵_マスタ登録!$F$142</f>
        <v>購買部</v>
      </c>
      <c r="S49" s="276">
        <f>'B②-1_【購買部】入力画面'!$O$69</f>
        <v>10830</v>
      </c>
      <c r="T49" s="277"/>
      <c r="U49" s="48" t="s">
        <v>422</v>
      </c>
    </row>
    <row r="50" spans="2:21" ht="23" thickBot="1" x14ac:dyDescent="0.6">
      <c r="B50" s="94"/>
      <c r="C50" s="104"/>
      <c r="D50" s="270">
        <f>B⓵_マスタ登録!$I$82</f>
        <v>521</v>
      </c>
      <c r="E50" s="271"/>
      <c r="F50" s="270" t="str">
        <f>B⓵_マスタ登録!$J$82</f>
        <v>人件費</v>
      </c>
      <c r="G50" s="272"/>
      <c r="H50" s="271"/>
      <c r="I50" s="270" t="str">
        <f>B⓵_マスタ登録!$F$142</f>
        <v>購買部</v>
      </c>
      <c r="J50" s="271"/>
      <c r="K50" s="273">
        <f>'B②-1_【購買部】入力画面'!$O$81</f>
        <v>900</v>
      </c>
      <c r="L50" s="274"/>
      <c r="M50" s="275"/>
      <c r="N50" s="101" t="s">
        <v>423</v>
      </c>
      <c r="O50" s="103">
        <f>B⓵_マスタ登録!$F$36</f>
        <v>199</v>
      </c>
      <c r="P50" s="270" t="str">
        <f>B⓵_マスタ登録!$G$36</f>
        <v>仮勘定</v>
      </c>
      <c r="Q50" s="271"/>
      <c r="R50" s="103" t="str">
        <f>B⓵_マスタ登録!$F$142</f>
        <v>購買部</v>
      </c>
      <c r="S50" s="276">
        <f>'B②-1_【購買部】入力画面'!$O$81</f>
        <v>900</v>
      </c>
      <c r="T50" s="277"/>
      <c r="U50" s="48" t="s">
        <v>422</v>
      </c>
    </row>
    <row r="51" spans="2:21" ht="23" thickBot="1" x14ac:dyDescent="0.6">
      <c r="B51" s="94"/>
      <c r="C51" s="104"/>
      <c r="D51" s="270">
        <f>B⓵_マスタ登録!$I$83</f>
        <v>522</v>
      </c>
      <c r="E51" s="271"/>
      <c r="F51" s="270" t="str">
        <f>B⓵_マスタ登録!$J$83</f>
        <v>固定販管費</v>
      </c>
      <c r="G51" s="272"/>
      <c r="H51" s="271"/>
      <c r="I51" s="270" t="str">
        <f>B⓵_マスタ登録!$F$142</f>
        <v>購買部</v>
      </c>
      <c r="J51" s="271"/>
      <c r="K51" s="273">
        <f>'B②-1_【購買部】入力画面'!$O$85</f>
        <v>100</v>
      </c>
      <c r="L51" s="274"/>
      <c r="M51" s="275"/>
      <c r="N51" s="101" t="s">
        <v>423</v>
      </c>
      <c r="O51" s="103">
        <f>B⓵_マスタ登録!$F$36</f>
        <v>199</v>
      </c>
      <c r="P51" s="270" t="str">
        <f>B⓵_マスタ登録!$G$36</f>
        <v>仮勘定</v>
      </c>
      <c r="Q51" s="271"/>
      <c r="R51" s="103" t="str">
        <f>B⓵_マスタ登録!$F$142</f>
        <v>購買部</v>
      </c>
      <c r="S51" s="276">
        <f>'B②-1_【購買部】入力画面'!$O$85</f>
        <v>100</v>
      </c>
      <c r="T51" s="277"/>
      <c r="U51" s="48" t="s">
        <v>422</v>
      </c>
    </row>
    <row r="52" spans="2:21" ht="23" thickBot="1" x14ac:dyDescent="0.6">
      <c r="B52" s="85" t="s">
        <v>306</v>
      </c>
      <c r="C52" s="86"/>
      <c r="D52" s="86"/>
      <c r="E52" s="86"/>
      <c r="F52" s="86"/>
      <c r="G52" s="86"/>
      <c r="H52" s="86"/>
      <c r="I52" s="102"/>
      <c r="J52" s="102"/>
      <c r="K52" s="87"/>
      <c r="L52" s="87"/>
      <c r="M52" s="87"/>
      <c r="N52" s="47"/>
      <c r="O52" s="86"/>
      <c r="P52" s="86"/>
      <c r="Q52" s="86"/>
      <c r="R52" s="86"/>
      <c r="S52" s="88"/>
      <c r="T52" s="88"/>
      <c r="U52" s="48"/>
    </row>
    <row r="53" spans="2:21" ht="23" thickBot="1" x14ac:dyDescent="0.6">
      <c r="B53" s="84" t="s">
        <v>376</v>
      </c>
      <c r="C53" s="71">
        <f>C48</f>
        <v>44347</v>
      </c>
      <c r="D53" s="270">
        <f>B⓵_マスタ登録!$F$117</f>
        <v>711</v>
      </c>
      <c r="E53" s="271"/>
      <c r="F53" s="270" t="str">
        <f>B⓵_マスタ登録!$G$117</f>
        <v>在庫数量</v>
      </c>
      <c r="G53" s="272"/>
      <c r="H53" s="271"/>
      <c r="I53" s="270" t="str">
        <f>B⓵_マスタ登録!$F$142</f>
        <v>購買部</v>
      </c>
      <c r="J53" s="271"/>
      <c r="K53" s="281">
        <f>'B②-1_【購買部】入力画面'!$O$45</f>
        <v>300</v>
      </c>
      <c r="L53" s="282"/>
      <c r="M53" s="283"/>
      <c r="N53" s="101" t="s">
        <v>307</v>
      </c>
      <c r="O53" s="103">
        <f>B⓵_マスタ登録!$F$119</f>
        <v>712</v>
      </c>
      <c r="P53" s="278" t="str">
        <f>B⓵_マスタ登録!$G$119</f>
        <v>在庫数量の増加原因：商品仕入</v>
      </c>
      <c r="Q53" s="280"/>
      <c r="R53" s="103" t="str">
        <f>B⓵_マスタ登録!$F$142</f>
        <v>購買部</v>
      </c>
      <c r="S53" s="276">
        <f>'B②-1_【購買部】入力画面'!$O$45</f>
        <v>300</v>
      </c>
      <c r="T53" s="277"/>
      <c r="U53" s="48" t="s">
        <v>43</v>
      </c>
    </row>
    <row r="54" spans="2:21" ht="23" thickBot="1" x14ac:dyDescent="0.6">
      <c r="B54" s="85" t="s">
        <v>306</v>
      </c>
      <c r="C54" s="86"/>
      <c r="D54" s="86"/>
      <c r="E54" s="86"/>
      <c r="F54" s="86"/>
      <c r="G54" s="86"/>
      <c r="H54" s="86"/>
      <c r="I54" s="102"/>
      <c r="J54" s="102"/>
      <c r="K54" s="87"/>
      <c r="L54" s="87"/>
      <c r="M54" s="87"/>
      <c r="N54" s="47"/>
      <c r="O54" s="86"/>
      <c r="P54" s="86"/>
      <c r="Q54" s="86"/>
      <c r="R54" s="86"/>
      <c r="S54" s="88"/>
      <c r="T54" s="88"/>
      <c r="U54" s="48"/>
    </row>
    <row r="55" spans="2:21" ht="23" thickBot="1" x14ac:dyDescent="0.6">
      <c r="B55" s="84" t="s">
        <v>377</v>
      </c>
      <c r="C55" s="71">
        <f>C53</f>
        <v>44347</v>
      </c>
      <c r="D55" s="270">
        <f>B⓵_マスタ登録!$F$121</f>
        <v>713</v>
      </c>
      <c r="E55" s="271"/>
      <c r="F55" s="278" t="str">
        <f>B⓵_マスタ登録!$G$121</f>
        <v>在庫数量の減少原因：商品出荷</v>
      </c>
      <c r="G55" s="279"/>
      <c r="H55" s="280"/>
      <c r="I55" s="270" t="str">
        <f>B⓵_マスタ登録!$F$142</f>
        <v>購買部</v>
      </c>
      <c r="J55" s="271"/>
      <c r="K55" s="281">
        <f>'B②-1_【購買部】入力画面'!$O$49</f>
        <v>110</v>
      </c>
      <c r="L55" s="282"/>
      <c r="M55" s="283"/>
      <c r="N55" s="101" t="s">
        <v>307</v>
      </c>
      <c r="O55" s="103">
        <f>B⓵_マスタ登録!$F$117</f>
        <v>711</v>
      </c>
      <c r="P55" s="278" t="str">
        <f>B⓵_マスタ登録!$G$117</f>
        <v>在庫数量</v>
      </c>
      <c r="Q55" s="280"/>
      <c r="R55" s="103" t="str">
        <f>B⓵_マスタ登録!$F$142</f>
        <v>購買部</v>
      </c>
      <c r="S55" s="276">
        <f>'B②-1_【購買部】入力画面'!$O$49</f>
        <v>110</v>
      </c>
      <c r="T55" s="277"/>
      <c r="U55" s="48" t="s">
        <v>43</v>
      </c>
    </row>
    <row r="56" spans="2:21" ht="22.5" x14ac:dyDescent="0.55000000000000004">
      <c r="B56" s="14"/>
      <c r="C56" s="15"/>
      <c r="D56" s="15"/>
      <c r="E56" s="15"/>
      <c r="F56" s="15"/>
      <c r="G56" s="15"/>
      <c r="H56" s="15"/>
      <c r="I56" s="15"/>
      <c r="J56" s="15"/>
      <c r="K56" s="15"/>
      <c r="L56" s="15"/>
      <c r="M56" s="15"/>
      <c r="N56" s="15"/>
      <c r="O56" s="15"/>
      <c r="P56" s="15"/>
      <c r="Q56" s="15"/>
      <c r="R56" s="15"/>
      <c r="S56" s="15"/>
      <c r="T56" s="15"/>
      <c r="U56" s="48"/>
    </row>
    <row r="57" spans="2:21" ht="23" thickBot="1" x14ac:dyDescent="0.6">
      <c r="B57" s="46" t="s">
        <v>305</v>
      </c>
      <c r="C57" s="15"/>
      <c r="D57" s="15"/>
      <c r="E57" s="15"/>
      <c r="F57" s="15"/>
      <c r="G57" s="15"/>
      <c r="H57" s="15"/>
      <c r="I57" s="15"/>
      <c r="J57" s="15"/>
      <c r="K57" s="15"/>
      <c r="L57" s="15"/>
      <c r="M57" s="15"/>
      <c r="N57" s="15"/>
      <c r="O57" s="15"/>
      <c r="P57" s="15"/>
      <c r="Q57" s="15"/>
      <c r="R57" s="15"/>
      <c r="S57" s="15"/>
      <c r="T57" s="15"/>
      <c r="U57" s="48"/>
    </row>
    <row r="58" spans="2:21" ht="23" thickBot="1" x14ac:dyDescent="0.6">
      <c r="B58" s="84" t="s">
        <v>378</v>
      </c>
      <c r="C58" s="71">
        <v>44377</v>
      </c>
      <c r="D58" s="270">
        <f>B⓵_マスタ登録!$K$78</f>
        <v>501</v>
      </c>
      <c r="E58" s="271"/>
      <c r="F58" s="270" t="str">
        <f>B⓵_マスタ登録!$L$78</f>
        <v>商品仕入高</v>
      </c>
      <c r="G58" s="272"/>
      <c r="H58" s="271"/>
      <c r="I58" s="270" t="str">
        <f>B⓵_マスタ登録!$F$142</f>
        <v>購買部</v>
      </c>
      <c r="J58" s="271"/>
      <c r="K58" s="273">
        <f>'B②-1_【購買部】入力画面'!$P$65</f>
        <v>17100</v>
      </c>
      <c r="L58" s="274"/>
      <c r="M58" s="275"/>
      <c r="N58" s="101" t="s">
        <v>423</v>
      </c>
      <c r="O58" s="103">
        <f>B⓵_マスタ登録!$F$36</f>
        <v>199</v>
      </c>
      <c r="P58" s="270" t="str">
        <f>B⓵_マスタ登録!$G$36</f>
        <v>仮勘定</v>
      </c>
      <c r="Q58" s="271"/>
      <c r="R58" s="103" t="str">
        <f>B⓵_マスタ登録!$F$142</f>
        <v>購買部</v>
      </c>
      <c r="S58" s="276">
        <f>'B②-1_【購買部】入力画面'!$P$65</f>
        <v>17100</v>
      </c>
      <c r="T58" s="277"/>
      <c r="U58" s="48" t="s">
        <v>422</v>
      </c>
    </row>
    <row r="59" spans="2:21" ht="23" thickBot="1" x14ac:dyDescent="0.6">
      <c r="B59" s="94"/>
      <c r="C59" s="104"/>
      <c r="D59" s="270">
        <f>B⓵_マスタ登録!$F$36</f>
        <v>199</v>
      </c>
      <c r="E59" s="271"/>
      <c r="F59" s="270" t="str">
        <f>B⓵_マスタ登録!$G$36</f>
        <v>仮勘定</v>
      </c>
      <c r="G59" s="272"/>
      <c r="H59" s="271"/>
      <c r="I59" s="270" t="str">
        <f>B⓵_マスタ登録!$F$142</f>
        <v>購買部</v>
      </c>
      <c r="J59" s="271"/>
      <c r="K59" s="273">
        <f>'B②-1_【購買部】入力画面'!$P$69</f>
        <v>10203</v>
      </c>
      <c r="L59" s="274"/>
      <c r="M59" s="275"/>
      <c r="N59" s="101" t="s">
        <v>423</v>
      </c>
      <c r="O59" s="103">
        <f>B⓵_マスタ登録!$K$79</f>
        <v>505</v>
      </c>
      <c r="P59" s="270" t="str">
        <f>B⓵_マスタ登録!$L$79</f>
        <v>商品たな卸高の増減</v>
      </c>
      <c r="Q59" s="271"/>
      <c r="R59" s="103" t="str">
        <f>B⓵_マスタ登録!$F$142</f>
        <v>購買部</v>
      </c>
      <c r="S59" s="276">
        <f>'B②-1_【購買部】入力画面'!$P$69</f>
        <v>10203</v>
      </c>
      <c r="T59" s="277"/>
      <c r="U59" s="48" t="s">
        <v>422</v>
      </c>
    </row>
    <row r="60" spans="2:21" ht="23" thickBot="1" x14ac:dyDescent="0.6">
      <c r="B60" s="94"/>
      <c r="C60" s="104"/>
      <c r="D60" s="270">
        <f>B⓵_マスタ登録!$I$82</f>
        <v>521</v>
      </c>
      <c r="E60" s="271"/>
      <c r="F60" s="270" t="str">
        <f>B⓵_マスタ登録!$J$82</f>
        <v>人件費</v>
      </c>
      <c r="G60" s="272"/>
      <c r="H60" s="271"/>
      <c r="I60" s="270" t="str">
        <f>B⓵_マスタ登録!$F$142</f>
        <v>購買部</v>
      </c>
      <c r="J60" s="271"/>
      <c r="K60" s="273">
        <f>'B②-1_【購買部】入力画面'!$P$81</f>
        <v>900</v>
      </c>
      <c r="L60" s="274"/>
      <c r="M60" s="275"/>
      <c r="N60" s="101" t="s">
        <v>423</v>
      </c>
      <c r="O60" s="103">
        <f>B⓵_マスタ登録!$F$36</f>
        <v>199</v>
      </c>
      <c r="P60" s="270" t="str">
        <f>B⓵_マスタ登録!$G$36</f>
        <v>仮勘定</v>
      </c>
      <c r="Q60" s="271"/>
      <c r="R60" s="103" t="str">
        <f>B⓵_マスタ登録!$F$142</f>
        <v>購買部</v>
      </c>
      <c r="S60" s="276">
        <f>'B②-1_【購買部】入力画面'!$P$81</f>
        <v>900</v>
      </c>
      <c r="T60" s="277"/>
      <c r="U60" s="48" t="s">
        <v>422</v>
      </c>
    </row>
    <row r="61" spans="2:21" ht="23" thickBot="1" x14ac:dyDescent="0.6">
      <c r="B61" s="94"/>
      <c r="C61" s="104"/>
      <c r="D61" s="270">
        <f>B⓵_マスタ登録!$I$83</f>
        <v>522</v>
      </c>
      <c r="E61" s="271"/>
      <c r="F61" s="270" t="str">
        <f>B⓵_マスタ登録!$J$83</f>
        <v>固定販管費</v>
      </c>
      <c r="G61" s="272"/>
      <c r="H61" s="271"/>
      <c r="I61" s="270" t="str">
        <f>B⓵_マスタ登録!$F$142</f>
        <v>購買部</v>
      </c>
      <c r="J61" s="271"/>
      <c r="K61" s="273">
        <f>'B②-1_【購買部】入力画面'!$P$85</f>
        <v>100</v>
      </c>
      <c r="L61" s="274"/>
      <c r="M61" s="275"/>
      <c r="N61" s="101" t="s">
        <v>423</v>
      </c>
      <c r="O61" s="103">
        <f>B⓵_マスタ登録!$F$36</f>
        <v>199</v>
      </c>
      <c r="P61" s="270" t="str">
        <f>B⓵_マスタ登録!$G$36</f>
        <v>仮勘定</v>
      </c>
      <c r="Q61" s="271"/>
      <c r="R61" s="103" t="str">
        <f>B⓵_マスタ登録!$F$142</f>
        <v>購買部</v>
      </c>
      <c r="S61" s="276">
        <f>'B②-1_【購買部】入力画面'!$P$85</f>
        <v>100</v>
      </c>
      <c r="T61" s="277"/>
      <c r="U61" s="48" t="s">
        <v>422</v>
      </c>
    </row>
    <row r="62" spans="2:21" ht="23" thickBot="1" x14ac:dyDescent="0.6">
      <c r="B62" s="85" t="s">
        <v>306</v>
      </c>
      <c r="C62" s="86"/>
      <c r="D62" s="86"/>
      <c r="E62" s="86"/>
      <c r="F62" s="86"/>
      <c r="G62" s="86"/>
      <c r="H62" s="86"/>
      <c r="I62" s="102"/>
      <c r="J62" s="102"/>
      <c r="K62" s="87"/>
      <c r="L62" s="87"/>
      <c r="M62" s="87"/>
      <c r="N62" s="47"/>
      <c r="O62" s="86"/>
      <c r="P62" s="86"/>
      <c r="Q62" s="86"/>
      <c r="R62" s="86"/>
      <c r="S62" s="88"/>
      <c r="T62" s="88"/>
      <c r="U62" s="48"/>
    </row>
    <row r="63" spans="2:21" ht="23" thickBot="1" x14ac:dyDescent="0.6">
      <c r="B63" s="84" t="s">
        <v>379</v>
      </c>
      <c r="C63" s="71">
        <f>C58</f>
        <v>44377</v>
      </c>
      <c r="D63" s="270">
        <f>B⓵_マスタ登録!$F$117</f>
        <v>711</v>
      </c>
      <c r="E63" s="271"/>
      <c r="F63" s="270" t="str">
        <f>B⓵_マスタ登録!$G$117</f>
        <v>在庫数量</v>
      </c>
      <c r="G63" s="272"/>
      <c r="H63" s="271"/>
      <c r="I63" s="270" t="str">
        <f>B⓵_マスタ登録!$F$142</f>
        <v>購買部</v>
      </c>
      <c r="J63" s="271"/>
      <c r="K63" s="281">
        <f>'B②-1_【購買部】入力画面'!$P$45</f>
        <v>300</v>
      </c>
      <c r="L63" s="282"/>
      <c r="M63" s="283"/>
      <c r="N63" s="101" t="s">
        <v>307</v>
      </c>
      <c r="O63" s="103">
        <f>B⓵_マスタ登録!$F$119</f>
        <v>712</v>
      </c>
      <c r="P63" s="278" t="str">
        <f>B⓵_マスタ登録!$G$119</f>
        <v>在庫数量の増加原因：商品仕入</v>
      </c>
      <c r="Q63" s="280"/>
      <c r="R63" s="103" t="str">
        <f>B⓵_マスタ登録!$F$142</f>
        <v>購買部</v>
      </c>
      <c r="S63" s="276">
        <f>'B②-1_【購買部】入力画面'!$P$45</f>
        <v>300</v>
      </c>
      <c r="T63" s="277"/>
      <c r="U63" s="48" t="s">
        <v>43</v>
      </c>
    </row>
    <row r="64" spans="2:21" ht="23" thickBot="1" x14ac:dyDescent="0.6">
      <c r="B64" s="85" t="s">
        <v>306</v>
      </c>
      <c r="C64" s="86"/>
      <c r="D64" s="86"/>
      <c r="E64" s="86"/>
      <c r="F64" s="86"/>
      <c r="G64" s="86"/>
      <c r="H64" s="86"/>
      <c r="I64" s="102"/>
      <c r="J64" s="102"/>
      <c r="K64" s="87"/>
      <c r="L64" s="87"/>
      <c r="M64" s="87"/>
      <c r="N64" s="47"/>
      <c r="O64" s="86"/>
      <c r="P64" s="86"/>
      <c r="Q64" s="86"/>
      <c r="R64" s="86"/>
      <c r="S64" s="88"/>
      <c r="T64" s="88"/>
      <c r="U64" s="48"/>
    </row>
    <row r="65" spans="2:21" ht="23" thickBot="1" x14ac:dyDescent="0.6">
      <c r="B65" s="84" t="s">
        <v>380</v>
      </c>
      <c r="C65" s="71">
        <f>C63</f>
        <v>44377</v>
      </c>
      <c r="D65" s="270">
        <f>B⓵_マスタ登録!$F$121</f>
        <v>713</v>
      </c>
      <c r="E65" s="271"/>
      <c r="F65" s="278" t="str">
        <f>B⓵_マスタ登録!$G$121</f>
        <v>在庫数量の減少原因：商品出荷</v>
      </c>
      <c r="G65" s="279"/>
      <c r="H65" s="280"/>
      <c r="I65" s="270" t="str">
        <f>B⓵_マスタ登録!$F$142</f>
        <v>購買部</v>
      </c>
      <c r="J65" s="271"/>
      <c r="K65" s="281">
        <f>'B②-1_【購買部】入力画面'!$P$49</f>
        <v>121</v>
      </c>
      <c r="L65" s="282"/>
      <c r="M65" s="283"/>
      <c r="N65" s="101" t="s">
        <v>307</v>
      </c>
      <c r="O65" s="103">
        <f>B⓵_マスタ登録!$F$117</f>
        <v>711</v>
      </c>
      <c r="P65" s="278" t="str">
        <f>B⓵_マスタ登録!$G$117</f>
        <v>在庫数量</v>
      </c>
      <c r="Q65" s="280"/>
      <c r="R65" s="103" t="str">
        <f>B⓵_マスタ登録!$F$142</f>
        <v>購買部</v>
      </c>
      <c r="S65" s="276">
        <f>'B②-1_【購買部】入力画面'!$P$49</f>
        <v>121</v>
      </c>
      <c r="T65" s="277"/>
      <c r="U65" s="48" t="s">
        <v>43</v>
      </c>
    </row>
    <row r="66" spans="2:21" ht="22.5" x14ac:dyDescent="0.55000000000000004">
      <c r="B66" s="14"/>
      <c r="C66" s="15"/>
      <c r="D66" s="15"/>
      <c r="E66" s="15"/>
      <c r="F66" s="15"/>
      <c r="G66" s="15"/>
      <c r="H66" s="15"/>
      <c r="I66" s="15"/>
      <c r="J66" s="15"/>
      <c r="K66" s="15"/>
      <c r="L66" s="15"/>
      <c r="M66" s="15"/>
      <c r="N66" s="15"/>
      <c r="O66" s="15"/>
      <c r="P66" s="15"/>
      <c r="Q66" s="15"/>
      <c r="R66" s="15"/>
      <c r="S66" s="15"/>
      <c r="T66" s="15"/>
      <c r="U66" s="48"/>
    </row>
    <row r="67" spans="2:21" ht="23" thickBot="1" x14ac:dyDescent="0.6">
      <c r="B67" s="46" t="s">
        <v>305</v>
      </c>
      <c r="C67" s="15"/>
      <c r="D67" s="15"/>
      <c r="E67" s="15"/>
      <c r="F67" s="15"/>
      <c r="G67" s="15"/>
      <c r="H67" s="15"/>
      <c r="I67" s="15"/>
      <c r="J67" s="15"/>
      <c r="K67" s="15"/>
      <c r="L67" s="15"/>
      <c r="M67" s="15"/>
      <c r="N67" s="15"/>
      <c r="O67" s="15"/>
      <c r="P67" s="15"/>
      <c r="Q67" s="15"/>
      <c r="R67" s="15"/>
      <c r="S67" s="15"/>
      <c r="T67" s="15"/>
      <c r="U67" s="48"/>
    </row>
    <row r="68" spans="2:21" ht="23" thickBot="1" x14ac:dyDescent="0.6">
      <c r="B68" s="84" t="s">
        <v>381</v>
      </c>
      <c r="C68" s="71">
        <v>44408</v>
      </c>
      <c r="D68" s="270">
        <f>B⓵_マスタ登録!$K$78</f>
        <v>501</v>
      </c>
      <c r="E68" s="271"/>
      <c r="F68" s="270" t="str">
        <f>B⓵_マスタ登録!$L$78</f>
        <v>商品仕入高</v>
      </c>
      <c r="G68" s="272"/>
      <c r="H68" s="271"/>
      <c r="I68" s="270" t="str">
        <f>B⓵_マスタ登録!$F$142</f>
        <v>購買部</v>
      </c>
      <c r="J68" s="271"/>
      <c r="K68" s="273">
        <f>'B②-1_【購買部】入力画面'!$Q$65</f>
        <v>17100</v>
      </c>
      <c r="L68" s="274"/>
      <c r="M68" s="275"/>
      <c r="N68" s="101" t="s">
        <v>423</v>
      </c>
      <c r="O68" s="103">
        <f>B⓵_マスタ登録!$F$36</f>
        <v>199</v>
      </c>
      <c r="P68" s="270" t="str">
        <f>B⓵_マスタ登録!$G$36</f>
        <v>仮勘定</v>
      </c>
      <c r="Q68" s="271"/>
      <c r="R68" s="103" t="str">
        <f>B⓵_マスタ登録!$F$142</f>
        <v>購買部</v>
      </c>
      <c r="S68" s="276">
        <f>'B②-1_【購買部】入力画面'!$Q$65</f>
        <v>17100</v>
      </c>
      <c r="T68" s="277"/>
      <c r="U68" s="48" t="s">
        <v>422</v>
      </c>
    </row>
    <row r="69" spans="2:21" ht="23" thickBot="1" x14ac:dyDescent="0.6">
      <c r="B69" s="94"/>
      <c r="C69" s="104"/>
      <c r="D69" s="270">
        <f>B⓵_マスタ登録!$F$36</f>
        <v>199</v>
      </c>
      <c r="E69" s="271"/>
      <c r="F69" s="270" t="str">
        <f>B⓵_マスタ登録!$G$36</f>
        <v>仮勘定</v>
      </c>
      <c r="G69" s="272"/>
      <c r="H69" s="271"/>
      <c r="I69" s="270" t="str">
        <f>B⓵_マスタ登録!$F$142</f>
        <v>購買部</v>
      </c>
      <c r="J69" s="271"/>
      <c r="K69" s="273">
        <f>'B②-1_【購買部】入力画面'!$Q$69</f>
        <v>9519</v>
      </c>
      <c r="L69" s="274"/>
      <c r="M69" s="275"/>
      <c r="N69" s="101" t="s">
        <v>423</v>
      </c>
      <c r="O69" s="103">
        <f>B⓵_マスタ登録!$K$79</f>
        <v>505</v>
      </c>
      <c r="P69" s="270" t="str">
        <f>B⓵_マスタ登録!$L$79</f>
        <v>商品たな卸高の増減</v>
      </c>
      <c r="Q69" s="271"/>
      <c r="R69" s="103" t="str">
        <f>B⓵_マスタ登録!$F$142</f>
        <v>購買部</v>
      </c>
      <c r="S69" s="276">
        <f>'B②-1_【購買部】入力画面'!$Q$69</f>
        <v>9519</v>
      </c>
      <c r="T69" s="277"/>
      <c r="U69" s="48" t="s">
        <v>422</v>
      </c>
    </row>
    <row r="70" spans="2:21" ht="23" thickBot="1" x14ac:dyDescent="0.6">
      <c r="B70" s="94"/>
      <c r="C70" s="104"/>
      <c r="D70" s="270">
        <f>B⓵_マスタ登録!$I$82</f>
        <v>521</v>
      </c>
      <c r="E70" s="271"/>
      <c r="F70" s="270" t="str">
        <f>B⓵_マスタ登録!$J$82</f>
        <v>人件費</v>
      </c>
      <c r="G70" s="272"/>
      <c r="H70" s="271"/>
      <c r="I70" s="270" t="str">
        <f>B⓵_マスタ登録!$F$142</f>
        <v>購買部</v>
      </c>
      <c r="J70" s="271"/>
      <c r="K70" s="273">
        <f>'B②-1_【購買部】入力画面'!$Q$81</f>
        <v>900</v>
      </c>
      <c r="L70" s="274"/>
      <c r="M70" s="275"/>
      <c r="N70" s="101" t="s">
        <v>423</v>
      </c>
      <c r="O70" s="103">
        <f>B⓵_マスタ登録!$F$36</f>
        <v>199</v>
      </c>
      <c r="P70" s="270" t="str">
        <f>B⓵_マスタ登録!$G$36</f>
        <v>仮勘定</v>
      </c>
      <c r="Q70" s="271"/>
      <c r="R70" s="103" t="str">
        <f>B⓵_マスタ登録!$F$142</f>
        <v>購買部</v>
      </c>
      <c r="S70" s="276">
        <f>'B②-1_【購買部】入力画面'!$Q$81</f>
        <v>900</v>
      </c>
      <c r="T70" s="277"/>
      <c r="U70" s="48" t="s">
        <v>422</v>
      </c>
    </row>
    <row r="71" spans="2:21" ht="23" thickBot="1" x14ac:dyDescent="0.6">
      <c r="B71" s="94"/>
      <c r="C71" s="104"/>
      <c r="D71" s="270">
        <f>B⓵_マスタ登録!$I$83</f>
        <v>522</v>
      </c>
      <c r="E71" s="271"/>
      <c r="F71" s="270" t="str">
        <f>B⓵_マスタ登録!$J$83</f>
        <v>固定販管費</v>
      </c>
      <c r="G71" s="272"/>
      <c r="H71" s="271"/>
      <c r="I71" s="270" t="str">
        <f>B⓵_マスタ登録!$F$142</f>
        <v>購買部</v>
      </c>
      <c r="J71" s="271"/>
      <c r="K71" s="273">
        <f>'B②-1_【購買部】入力画面'!$Q$85</f>
        <v>100</v>
      </c>
      <c r="L71" s="274"/>
      <c r="M71" s="275"/>
      <c r="N71" s="101" t="s">
        <v>423</v>
      </c>
      <c r="O71" s="103">
        <f>B⓵_マスタ登録!$F$36</f>
        <v>199</v>
      </c>
      <c r="P71" s="270" t="str">
        <f>B⓵_マスタ登録!$G$36</f>
        <v>仮勘定</v>
      </c>
      <c r="Q71" s="271"/>
      <c r="R71" s="103" t="str">
        <f>B⓵_マスタ登録!$F$142</f>
        <v>購買部</v>
      </c>
      <c r="S71" s="276">
        <f>'B②-1_【購買部】入力画面'!$Q$85</f>
        <v>100</v>
      </c>
      <c r="T71" s="277"/>
      <c r="U71" s="48" t="s">
        <v>422</v>
      </c>
    </row>
    <row r="72" spans="2:21" ht="23" thickBot="1" x14ac:dyDescent="0.6">
      <c r="B72" s="85" t="s">
        <v>306</v>
      </c>
      <c r="C72" s="86"/>
      <c r="D72" s="86"/>
      <c r="E72" s="86"/>
      <c r="F72" s="86"/>
      <c r="G72" s="86"/>
      <c r="H72" s="86"/>
      <c r="I72" s="102"/>
      <c r="J72" s="102"/>
      <c r="K72" s="87"/>
      <c r="L72" s="87"/>
      <c r="M72" s="87"/>
      <c r="N72" s="47"/>
      <c r="O72" s="86"/>
      <c r="P72" s="86"/>
      <c r="Q72" s="86"/>
      <c r="R72" s="86"/>
      <c r="S72" s="88"/>
      <c r="T72" s="88"/>
      <c r="U72" s="48"/>
    </row>
    <row r="73" spans="2:21" ht="23" thickBot="1" x14ac:dyDescent="0.6">
      <c r="B73" s="84" t="s">
        <v>382</v>
      </c>
      <c r="C73" s="71">
        <f>C68</f>
        <v>44408</v>
      </c>
      <c r="D73" s="270">
        <f>B⓵_マスタ登録!$F$117</f>
        <v>711</v>
      </c>
      <c r="E73" s="271"/>
      <c r="F73" s="270" t="str">
        <f>B⓵_マスタ登録!$G$117</f>
        <v>在庫数量</v>
      </c>
      <c r="G73" s="272"/>
      <c r="H73" s="271"/>
      <c r="I73" s="270" t="str">
        <f>B⓵_マスタ登録!$F$142</f>
        <v>購買部</v>
      </c>
      <c r="J73" s="271"/>
      <c r="K73" s="281">
        <f>'B②-1_【購買部】入力画面'!$Q$45</f>
        <v>300</v>
      </c>
      <c r="L73" s="282"/>
      <c r="M73" s="283"/>
      <c r="N73" s="101" t="s">
        <v>307</v>
      </c>
      <c r="O73" s="103">
        <f>B⓵_マスタ登録!$F$119</f>
        <v>712</v>
      </c>
      <c r="P73" s="278" t="str">
        <f>B⓵_マスタ登録!$G$119</f>
        <v>在庫数量の増加原因：商品仕入</v>
      </c>
      <c r="Q73" s="280"/>
      <c r="R73" s="103" t="str">
        <f>B⓵_マスタ登録!$F$142</f>
        <v>購買部</v>
      </c>
      <c r="S73" s="276">
        <f>'B②-1_【購買部】入力画面'!$Q$45</f>
        <v>300</v>
      </c>
      <c r="T73" s="277"/>
      <c r="U73" s="48" t="s">
        <v>43</v>
      </c>
    </row>
    <row r="74" spans="2:21" ht="23" thickBot="1" x14ac:dyDescent="0.6">
      <c r="B74" s="85" t="s">
        <v>306</v>
      </c>
      <c r="C74" s="86"/>
      <c r="D74" s="86"/>
      <c r="E74" s="86"/>
      <c r="F74" s="86"/>
      <c r="G74" s="86"/>
      <c r="H74" s="86"/>
      <c r="I74" s="102"/>
      <c r="J74" s="102"/>
      <c r="K74" s="87"/>
      <c r="L74" s="87"/>
      <c r="M74" s="87"/>
      <c r="N74" s="47"/>
      <c r="O74" s="86"/>
      <c r="P74" s="86"/>
      <c r="Q74" s="86"/>
      <c r="R74" s="86"/>
      <c r="S74" s="88"/>
      <c r="T74" s="88"/>
      <c r="U74" s="48"/>
    </row>
    <row r="75" spans="2:21" ht="23" thickBot="1" x14ac:dyDescent="0.6">
      <c r="B75" s="84" t="s">
        <v>383</v>
      </c>
      <c r="C75" s="71">
        <f>C73</f>
        <v>44408</v>
      </c>
      <c r="D75" s="270">
        <f>B⓵_マスタ登録!$F$121</f>
        <v>713</v>
      </c>
      <c r="E75" s="271"/>
      <c r="F75" s="278" t="str">
        <f>B⓵_マスタ登録!$G$121</f>
        <v>在庫数量の減少原因：商品出荷</v>
      </c>
      <c r="G75" s="279"/>
      <c r="H75" s="280"/>
      <c r="I75" s="270" t="str">
        <f>B⓵_マスタ登録!$F$142</f>
        <v>購買部</v>
      </c>
      <c r="J75" s="271"/>
      <c r="K75" s="281">
        <f>'B②-1_【購買部】入力画面'!$Q$49</f>
        <v>133</v>
      </c>
      <c r="L75" s="282"/>
      <c r="M75" s="283"/>
      <c r="N75" s="101" t="s">
        <v>307</v>
      </c>
      <c r="O75" s="103">
        <f>B⓵_マスタ登録!$F$117</f>
        <v>711</v>
      </c>
      <c r="P75" s="278" t="str">
        <f>B⓵_マスタ登録!$G$117</f>
        <v>在庫数量</v>
      </c>
      <c r="Q75" s="280"/>
      <c r="R75" s="103" t="str">
        <f>B⓵_マスタ登録!$F$142</f>
        <v>購買部</v>
      </c>
      <c r="S75" s="276">
        <f>'B②-1_【購買部】入力画面'!$Q$49</f>
        <v>133</v>
      </c>
      <c r="T75" s="277"/>
      <c r="U75" s="48" t="s">
        <v>43</v>
      </c>
    </row>
    <row r="76" spans="2:21" ht="23" thickBot="1" x14ac:dyDescent="0.6">
      <c r="B76" s="14"/>
      <c r="C76" s="15"/>
      <c r="D76" s="270">
        <f>B⓵_マスタ登録!$I$83</f>
        <v>522</v>
      </c>
      <c r="E76" s="271"/>
      <c r="F76" s="270" t="str">
        <f>B⓵_マスタ登録!$J$83</f>
        <v>固定販管費</v>
      </c>
      <c r="G76" s="272"/>
      <c r="H76" s="271"/>
      <c r="I76" s="270" t="str">
        <f>B⓵_マスタ登録!$F$142</f>
        <v>購買部</v>
      </c>
      <c r="J76" s="271"/>
      <c r="K76" s="273">
        <f>'B②-1_【購買部】入力画面'!$Q$85</f>
        <v>100</v>
      </c>
      <c r="L76" s="274"/>
      <c r="M76" s="275"/>
      <c r="N76" s="101" t="s">
        <v>423</v>
      </c>
      <c r="O76" s="103">
        <f>B⓵_マスタ登録!$F$36</f>
        <v>199</v>
      </c>
      <c r="P76" s="270" t="str">
        <f>B⓵_マスタ登録!$G$36</f>
        <v>仮勘定</v>
      </c>
      <c r="Q76" s="271"/>
      <c r="R76" s="103" t="str">
        <f>B⓵_マスタ登録!$F$142</f>
        <v>購買部</v>
      </c>
      <c r="S76" s="276">
        <f>'B②-1_【購買部】入力画面'!$Q$85</f>
        <v>100</v>
      </c>
      <c r="T76" s="277"/>
      <c r="U76" s="48" t="s">
        <v>422</v>
      </c>
    </row>
    <row r="77" spans="2:21" ht="23" thickBot="1" x14ac:dyDescent="0.6">
      <c r="B77" s="46" t="s">
        <v>305</v>
      </c>
      <c r="C77" s="15"/>
      <c r="D77" s="15"/>
      <c r="E77" s="15"/>
      <c r="F77" s="15"/>
      <c r="G77" s="15"/>
      <c r="H77" s="15"/>
      <c r="I77" s="15"/>
      <c r="J77" s="15"/>
      <c r="K77" s="15"/>
      <c r="L77" s="15"/>
      <c r="M77" s="15"/>
      <c r="N77" s="15"/>
      <c r="O77" s="15"/>
      <c r="P77" s="15"/>
      <c r="Q77" s="15"/>
      <c r="R77" s="15"/>
      <c r="S77" s="15"/>
      <c r="T77" s="15"/>
      <c r="U77" s="48"/>
    </row>
    <row r="78" spans="2:21" ht="23" thickBot="1" x14ac:dyDescent="0.6">
      <c r="B78" s="84" t="s">
        <v>384</v>
      </c>
      <c r="C78" s="71">
        <v>44439</v>
      </c>
      <c r="D78" s="270">
        <f>B⓵_マスタ登録!$K$78</f>
        <v>501</v>
      </c>
      <c r="E78" s="271"/>
      <c r="F78" s="270" t="str">
        <f>B⓵_マスタ登録!$L$78</f>
        <v>商品仕入高</v>
      </c>
      <c r="G78" s="272"/>
      <c r="H78" s="271"/>
      <c r="I78" s="270" t="str">
        <f>B⓵_マスタ登録!$F$142</f>
        <v>購買部</v>
      </c>
      <c r="J78" s="271"/>
      <c r="K78" s="273">
        <f>'B②-1_【購買部】入力画面'!$R$65</f>
        <v>17100</v>
      </c>
      <c r="L78" s="274"/>
      <c r="M78" s="275"/>
      <c r="N78" s="101" t="s">
        <v>423</v>
      </c>
      <c r="O78" s="103">
        <f>B⓵_マスタ登録!$F$36</f>
        <v>199</v>
      </c>
      <c r="P78" s="270" t="str">
        <f>B⓵_マスタ登録!$G$36</f>
        <v>仮勘定</v>
      </c>
      <c r="Q78" s="271"/>
      <c r="R78" s="103" t="str">
        <f>B⓵_マスタ登録!$F$142</f>
        <v>購買部</v>
      </c>
      <c r="S78" s="276">
        <f>'B②-1_【購買部】入力画面'!$R$65</f>
        <v>17100</v>
      </c>
      <c r="T78" s="277"/>
      <c r="U78" s="48" t="s">
        <v>422</v>
      </c>
    </row>
    <row r="79" spans="2:21" ht="23" thickBot="1" x14ac:dyDescent="0.6">
      <c r="B79" s="94"/>
      <c r="C79" s="104"/>
      <c r="D79" s="270">
        <f>B⓵_マスタ登録!$F$36</f>
        <v>199</v>
      </c>
      <c r="E79" s="271"/>
      <c r="F79" s="270" t="str">
        <f>B⓵_マスタ登録!$G$36</f>
        <v>仮勘定</v>
      </c>
      <c r="G79" s="272"/>
      <c r="H79" s="271"/>
      <c r="I79" s="270" t="str">
        <f>B⓵_マスタ登録!$F$142</f>
        <v>購買部</v>
      </c>
      <c r="J79" s="271"/>
      <c r="K79" s="273">
        <f>'B②-1_【購買部】入力画面'!$R$69</f>
        <v>8778</v>
      </c>
      <c r="L79" s="274"/>
      <c r="M79" s="275"/>
      <c r="N79" s="101" t="s">
        <v>423</v>
      </c>
      <c r="O79" s="103">
        <f>B⓵_マスタ登録!$K$79</f>
        <v>505</v>
      </c>
      <c r="P79" s="270" t="str">
        <f>B⓵_マスタ登録!$L$79</f>
        <v>商品たな卸高の増減</v>
      </c>
      <c r="Q79" s="271"/>
      <c r="R79" s="103" t="str">
        <f>B⓵_マスタ登録!$F$142</f>
        <v>購買部</v>
      </c>
      <c r="S79" s="276">
        <f>'B②-1_【購買部】入力画面'!$R$69</f>
        <v>8778</v>
      </c>
      <c r="T79" s="277"/>
      <c r="U79" s="48" t="s">
        <v>422</v>
      </c>
    </row>
    <row r="80" spans="2:21" ht="23" thickBot="1" x14ac:dyDescent="0.6">
      <c r="B80" s="94"/>
      <c r="C80" s="104"/>
      <c r="D80" s="270">
        <f>B⓵_マスタ登録!$I$82</f>
        <v>521</v>
      </c>
      <c r="E80" s="271"/>
      <c r="F80" s="270" t="str">
        <f>B⓵_マスタ登録!$J$82</f>
        <v>人件費</v>
      </c>
      <c r="G80" s="272"/>
      <c r="H80" s="271"/>
      <c r="I80" s="270" t="str">
        <f>B⓵_マスタ登録!$F$142</f>
        <v>購買部</v>
      </c>
      <c r="J80" s="271"/>
      <c r="K80" s="273">
        <f>'B②-1_【購買部】入力画面'!$R$81</f>
        <v>900</v>
      </c>
      <c r="L80" s="274"/>
      <c r="M80" s="275"/>
      <c r="N80" s="101" t="s">
        <v>423</v>
      </c>
      <c r="O80" s="103">
        <f>B⓵_マスタ登録!$F$36</f>
        <v>199</v>
      </c>
      <c r="P80" s="270" t="str">
        <f>B⓵_マスタ登録!$G$36</f>
        <v>仮勘定</v>
      </c>
      <c r="Q80" s="271"/>
      <c r="R80" s="103" t="str">
        <f>B⓵_マスタ登録!$F$142</f>
        <v>購買部</v>
      </c>
      <c r="S80" s="276">
        <f>'B②-1_【購買部】入力画面'!$R$81</f>
        <v>900</v>
      </c>
      <c r="T80" s="277"/>
      <c r="U80" s="48" t="s">
        <v>422</v>
      </c>
    </row>
    <row r="81" spans="2:21" ht="23" thickBot="1" x14ac:dyDescent="0.6">
      <c r="B81" s="94"/>
      <c r="C81" s="104"/>
      <c r="D81" s="270">
        <f>B⓵_マスタ登録!$I$83</f>
        <v>522</v>
      </c>
      <c r="E81" s="271"/>
      <c r="F81" s="270" t="str">
        <f>B⓵_マスタ登録!$J$83</f>
        <v>固定販管費</v>
      </c>
      <c r="G81" s="272"/>
      <c r="H81" s="271"/>
      <c r="I81" s="270" t="str">
        <f>B⓵_マスタ登録!$F$142</f>
        <v>購買部</v>
      </c>
      <c r="J81" s="271"/>
      <c r="K81" s="273">
        <f>'B②-1_【購買部】入力画面'!$R$85</f>
        <v>100</v>
      </c>
      <c r="L81" s="274"/>
      <c r="M81" s="275"/>
      <c r="N81" s="101" t="s">
        <v>423</v>
      </c>
      <c r="O81" s="103">
        <f>B⓵_マスタ登録!$F$36</f>
        <v>199</v>
      </c>
      <c r="P81" s="270" t="str">
        <f>B⓵_マスタ登録!$G$36</f>
        <v>仮勘定</v>
      </c>
      <c r="Q81" s="271"/>
      <c r="R81" s="103" t="str">
        <f>B⓵_マスタ登録!$F$142</f>
        <v>購買部</v>
      </c>
      <c r="S81" s="276">
        <f>'B②-1_【購買部】入力画面'!$R$85</f>
        <v>100</v>
      </c>
      <c r="T81" s="277"/>
      <c r="U81" s="48" t="s">
        <v>422</v>
      </c>
    </row>
    <row r="82" spans="2:21" ht="23" thickBot="1" x14ac:dyDescent="0.6">
      <c r="B82" s="85" t="s">
        <v>306</v>
      </c>
      <c r="C82" s="86"/>
      <c r="D82" s="86"/>
      <c r="E82" s="86"/>
      <c r="F82" s="86"/>
      <c r="G82" s="86"/>
      <c r="H82" s="86"/>
      <c r="I82" s="102"/>
      <c r="J82" s="102"/>
      <c r="K82" s="87"/>
      <c r="L82" s="87"/>
      <c r="M82" s="87"/>
      <c r="N82" s="47"/>
      <c r="O82" s="86"/>
      <c r="P82" s="86"/>
      <c r="Q82" s="86"/>
      <c r="R82" s="86"/>
      <c r="S82" s="88"/>
      <c r="T82" s="88"/>
      <c r="U82" s="48"/>
    </row>
    <row r="83" spans="2:21" ht="23" thickBot="1" x14ac:dyDescent="0.6">
      <c r="B83" s="84" t="s">
        <v>385</v>
      </c>
      <c r="C83" s="71">
        <f>C78</f>
        <v>44439</v>
      </c>
      <c r="D83" s="270">
        <f>B⓵_マスタ登録!$F$117</f>
        <v>711</v>
      </c>
      <c r="E83" s="271"/>
      <c r="F83" s="270" t="str">
        <f>B⓵_マスタ登録!$G$117</f>
        <v>在庫数量</v>
      </c>
      <c r="G83" s="272"/>
      <c r="H83" s="271"/>
      <c r="I83" s="270" t="str">
        <f>B⓵_マスタ登録!$F$142</f>
        <v>購買部</v>
      </c>
      <c r="J83" s="271"/>
      <c r="K83" s="281">
        <f>'B②-1_【購買部】入力画面'!$R$45</f>
        <v>300</v>
      </c>
      <c r="L83" s="282"/>
      <c r="M83" s="283"/>
      <c r="N83" s="101" t="s">
        <v>307</v>
      </c>
      <c r="O83" s="103">
        <f>B⓵_マスタ登録!$F$119</f>
        <v>712</v>
      </c>
      <c r="P83" s="278" t="str">
        <f>B⓵_マスタ登録!$G$119</f>
        <v>在庫数量の増加原因：商品仕入</v>
      </c>
      <c r="Q83" s="280"/>
      <c r="R83" s="103" t="str">
        <f>B⓵_マスタ登録!$F$142</f>
        <v>購買部</v>
      </c>
      <c r="S83" s="276">
        <f>'B②-1_【購買部】入力画面'!$R$45</f>
        <v>300</v>
      </c>
      <c r="T83" s="277"/>
      <c r="U83" s="48" t="s">
        <v>43</v>
      </c>
    </row>
    <row r="84" spans="2:21" ht="23" thickBot="1" x14ac:dyDescent="0.6">
      <c r="B84" s="85" t="s">
        <v>306</v>
      </c>
      <c r="C84" s="86"/>
      <c r="D84" s="86"/>
      <c r="E84" s="86"/>
      <c r="F84" s="86"/>
      <c r="G84" s="86"/>
      <c r="H84" s="86"/>
      <c r="I84" s="102"/>
      <c r="J84" s="102"/>
      <c r="K84" s="87"/>
      <c r="L84" s="87"/>
      <c r="M84" s="87"/>
      <c r="N84" s="47"/>
      <c r="O84" s="86"/>
      <c r="P84" s="86"/>
      <c r="Q84" s="86"/>
      <c r="R84" s="86"/>
      <c r="S84" s="88"/>
      <c r="T84" s="88"/>
      <c r="U84" s="48"/>
    </row>
    <row r="85" spans="2:21" ht="23" thickBot="1" x14ac:dyDescent="0.6">
      <c r="B85" s="84" t="s">
        <v>386</v>
      </c>
      <c r="C85" s="71">
        <f>C83</f>
        <v>44439</v>
      </c>
      <c r="D85" s="270">
        <f>B⓵_マスタ登録!$F$121</f>
        <v>713</v>
      </c>
      <c r="E85" s="271"/>
      <c r="F85" s="278" t="str">
        <f>B⓵_マスタ登録!$G$121</f>
        <v>在庫数量の減少原因：商品出荷</v>
      </c>
      <c r="G85" s="279"/>
      <c r="H85" s="280"/>
      <c r="I85" s="270" t="str">
        <f>B⓵_マスタ登録!$F$142</f>
        <v>購買部</v>
      </c>
      <c r="J85" s="271"/>
      <c r="K85" s="281">
        <f>'B②-1_【購買部】入力画面'!$R$49</f>
        <v>146</v>
      </c>
      <c r="L85" s="282"/>
      <c r="M85" s="283"/>
      <c r="N85" s="101" t="s">
        <v>307</v>
      </c>
      <c r="O85" s="103">
        <f>B⓵_マスタ登録!$F$117</f>
        <v>711</v>
      </c>
      <c r="P85" s="278" t="str">
        <f>B⓵_マスタ登録!$G$117</f>
        <v>在庫数量</v>
      </c>
      <c r="Q85" s="280"/>
      <c r="R85" s="103" t="str">
        <f>B⓵_マスタ登録!$F$142</f>
        <v>購買部</v>
      </c>
      <c r="S85" s="276">
        <f>'B②-1_【購買部】入力画面'!$R$49</f>
        <v>146</v>
      </c>
      <c r="T85" s="277"/>
      <c r="U85" s="48" t="s">
        <v>43</v>
      </c>
    </row>
    <row r="86" spans="2:21" ht="22.5" x14ac:dyDescent="0.55000000000000004">
      <c r="B86" s="14"/>
      <c r="C86" s="15"/>
      <c r="D86" s="15"/>
      <c r="E86" s="15"/>
      <c r="F86" s="15"/>
      <c r="G86" s="15"/>
      <c r="H86" s="15"/>
      <c r="I86" s="15"/>
      <c r="J86" s="15"/>
      <c r="K86" s="15"/>
      <c r="L86" s="15"/>
      <c r="M86" s="15"/>
      <c r="N86" s="15"/>
      <c r="O86" s="15"/>
      <c r="P86" s="15"/>
      <c r="Q86" s="15"/>
      <c r="R86" s="15"/>
      <c r="S86" s="15"/>
      <c r="T86" s="15"/>
      <c r="U86" s="48"/>
    </row>
    <row r="87" spans="2:21" ht="23" thickBot="1" x14ac:dyDescent="0.6">
      <c r="B87" s="46" t="s">
        <v>305</v>
      </c>
      <c r="C87" s="15"/>
      <c r="D87" s="15"/>
      <c r="E87" s="15"/>
      <c r="F87" s="15"/>
      <c r="G87" s="15"/>
      <c r="H87" s="15"/>
      <c r="I87" s="15"/>
      <c r="J87" s="15"/>
      <c r="K87" s="15"/>
      <c r="L87" s="15"/>
      <c r="M87" s="15"/>
      <c r="N87" s="15"/>
      <c r="O87" s="15"/>
      <c r="P87" s="15"/>
      <c r="Q87" s="15"/>
      <c r="R87" s="15"/>
      <c r="S87" s="15"/>
      <c r="T87" s="15"/>
      <c r="U87" s="48"/>
    </row>
    <row r="88" spans="2:21" ht="23" thickBot="1" x14ac:dyDescent="0.6">
      <c r="B88" s="84" t="s">
        <v>387</v>
      </c>
      <c r="C88" s="71">
        <v>44469</v>
      </c>
      <c r="D88" s="270">
        <f>B⓵_マスタ登録!$K$78</f>
        <v>501</v>
      </c>
      <c r="E88" s="271"/>
      <c r="F88" s="270" t="str">
        <f>B⓵_マスタ登録!$L$78</f>
        <v>商品仕入高</v>
      </c>
      <c r="G88" s="272"/>
      <c r="H88" s="271"/>
      <c r="I88" s="270" t="str">
        <f>B⓵_マスタ登録!$F$142</f>
        <v>購買部</v>
      </c>
      <c r="J88" s="271"/>
      <c r="K88" s="273">
        <f>'B②-1_【購買部】入力画面'!$S$65</f>
        <v>17100</v>
      </c>
      <c r="L88" s="274"/>
      <c r="M88" s="275"/>
      <c r="N88" s="101" t="s">
        <v>423</v>
      </c>
      <c r="O88" s="103">
        <f>B⓵_マスタ登録!$F$36</f>
        <v>199</v>
      </c>
      <c r="P88" s="270" t="str">
        <f>B⓵_マスタ登録!$G$36</f>
        <v>仮勘定</v>
      </c>
      <c r="Q88" s="271"/>
      <c r="R88" s="103" t="str">
        <f>B⓵_マスタ登録!$F$142</f>
        <v>購買部</v>
      </c>
      <c r="S88" s="276">
        <f>'B②-1_【購買部】入力画面'!$S$65</f>
        <v>17100</v>
      </c>
      <c r="T88" s="277"/>
      <c r="U88" s="48" t="s">
        <v>422</v>
      </c>
    </row>
    <row r="89" spans="2:21" ht="23" thickBot="1" x14ac:dyDescent="0.6">
      <c r="B89" s="94"/>
      <c r="C89" s="104"/>
      <c r="D89" s="270">
        <f>B⓵_マスタ登録!$F$36</f>
        <v>199</v>
      </c>
      <c r="E89" s="271"/>
      <c r="F89" s="270" t="str">
        <f>B⓵_マスタ登録!$G$36</f>
        <v>仮勘定</v>
      </c>
      <c r="G89" s="272"/>
      <c r="H89" s="271"/>
      <c r="I89" s="270" t="str">
        <f>B⓵_マスタ登録!$F$142</f>
        <v>購買部</v>
      </c>
      <c r="J89" s="271"/>
      <c r="K89" s="273">
        <f>'B②-1_【購買部】入力画面'!$S$69</f>
        <v>7980</v>
      </c>
      <c r="L89" s="274"/>
      <c r="M89" s="275"/>
      <c r="N89" s="101" t="s">
        <v>423</v>
      </c>
      <c r="O89" s="103">
        <f>B⓵_マスタ登録!$K$79</f>
        <v>505</v>
      </c>
      <c r="P89" s="270" t="str">
        <f>B⓵_マスタ登録!$L$79</f>
        <v>商品たな卸高の増減</v>
      </c>
      <c r="Q89" s="271"/>
      <c r="R89" s="103" t="str">
        <f>B⓵_マスタ登録!$F$142</f>
        <v>購買部</v>
      </c>
      <c r="S89" s="276">
        <f>'B②-1_【購買部】入力画面'!$S$69</f>
        <v>7980</v>
      </c>
      <c r="T89" s="277"/>
      <c r="U89" s="48" t="s">
        <v>422</v>
      </c>
    </row>
    <row r="90" spans="2:21" ht="23" thickBot="1" x14ac:dyDescent="0.6">
      <c r="B90" s="94"/>
      <c r="C90" s="104"/>
      <c r="D90" s="270">
        <f>B⓵_マスタ登録!$I$82</f>
        <v>521</v>
      </c>
      <c r="E90" s="271"/>
      <c r="F90" s="270" t="str">
        <f>B⓵_マスタ登録!$J$82</f>
        <v>人件費</v>
      </c>
      <c r="G90" s="272"/>
      <c r="H90" s="271"/>
      <c r="I90" s="270" t="str">
        <f>B⓵_マスタ登録!$F$142</f>
        <v>購買部</v>
      </c>
      <c r="J90" s="271"/>
      <c r="K90" s="273">
        <f>'B②-1_【購買部】入力画面'!$S$81</f>
        <v>900</v>
      </c>
      <c r="L90" s="274"/>
      <c r="M90" s="275"/>
      <c r="N90" s="101" t="s">
        <v>423</v>
      </c>
      <c r="O90" s="103">
        <f>B⓵_マスタ登録!$F$36</f>
        <v>199</v>
      </c>
      <c r="P90" s="270" t="str">
        <f>B⓵_マスタ登録!$G$36</f>
        <v>仮勘定</v>
      </c>
      <c r="Q90" s="271"/>
      <c r="R90" s="103" t="str">
        <f>B⓵_マスタ登録!$F$142</f>
        <v>購買部</v>
      </c>
      <c r="S90" s="276">
        <f>'B②-1_【購買部】入力画面'!$S$81</f>
        <v>900</v>
      </c>
      <c r="T90" s="277"/>
      <c r="U90" s="48" t="s">
        <v>422</v>
      </c>
    </row>
    <row r="91" spans="2:21" ht="23" thickBot="1" x14ac:dyDescent="0.6">
      <c r="B91" s="94"/>
      <c r="C91" s="104"/>
      <c r="D91" s="270">
        <f>B⓵_マスタ登録!$I$83</f>
        <v>522</v>
      </c>
      <c r="E91" s="271"/>
      <c r="F91" s="270" t="str">
        <f>B⓵_マスタ登録!$J$83</f>
        <v>固定販管費</v>
      </c>
      <c r="G91" s="272"/>
      <c r="H91" s="271"/>
      <c r="I91" s="270" t="str">
        <f>B⓵_マスタ登録!$F$142</f>
        <v>購買部</v>
      </c>
      <c r="J91" s="271"/>
      <c r="K91" s="273">
        <f>'B②-1_【購買部】入力画面'!$S$85</f>
        <v>100</v>
      </c>
      <c r="L91" s="274"/>
      <c r="M91" s="275"/>
      <c r="N91" s="101" t="s">
        <v>423</v>
      </c>
      <c r="O91" s="103">
        <f>B⓵_マスタ登録!$F$36</f>
        <v>199</v>
      </c>
      <c r="P91" s="270" t="str">
        <f>B⓵_マスタ登録!$G$36</f>
        <v>仮勘定</v>
      </c>
      <c r="Q91" s="271"/>
      <c r="R91" s="103" t="str">
        <f>B⓵_マスタ登録!$F$142</f>
        <v>購買部</v>
      </c>
      <c r="S91" s="276">
        <f>'B②-1_【購買部】入力画面'!$S$85</f>
        <v>100</v>
      </c>
      <c r="T91" s="277"/>
      <c r="U91" s="48" t="s">
        <v>422</v>
      </c>
    </row>
    <row r="92" spans="2:21" ht="23" thickBot="1" x14ac:dyDescent="0.6">
      <c r="B92" s="85" t="s">
        <v>306</v>
      </c>
      <c r="C92" s="86"/>
      <c r="D92" s="86"/>
      <c r="E92" s="86"/>
      <c r="F92" s="86"/>
      <c r="G92" s="86"/>
      <c r="H92" s="86"/>
      <c r="I92" s="102"/>
      <c r="J92" s="102"/>
      <c r="K92" s="87"/>
      <c r="L92" s="87"/>
      <c r="M92" s="87"/>
      <c r="N92" s="47"/>
      <c r="O92" s="86"/>
      <c r="P92" s="86"/>
      <c r="Q92" s="86"/>
      <c r="R92" s="86"/>
      <c r="S92" s="88"/>
      <c r="T92" s="88"/>
      <c r="U92" s="48"/>
    </row>
    <row r="93" spans="2:21" ht="23" thickBot="1" x14ac:dyDescent="0.6">
      <c r="B93" s="84" t="s">
        <v>388</v>
      </c>
      <c r="C93" s="71">
        <f>C88</f>
        <v>44469</v>
      </c>
      <c r="D93" s="270">
        <f>B⓵_マスタ登録!$F$117</f>
        <v>711</v>
      </c>
      <c r="E93" s="271"/>
      <c r="F93" s="270" t="str">
        <f>B⓵_マスタ登録!$G$117</f>
        <v>在庫数量</v>
      </c>
      <c r="G93" s="272"/>
      <c r="H93" s="271"/>
      <c r="I93" s="270" t="str">
        <f>B⓵_マスタ登録!$F$142</f>
        <v>購買部</v>
      </c>
      <c r="J93" s="271"/>
      <c r="K93" s="281">
        <f>'B②-1_【購買部】入力画面'!$S$45</f>
        <v>300</v>
      </c>
      <c r="L93" s="282"/>
      <c r="M93" s="283"/>
      <c r="N93" s="101" t="s">
        <v>307</v>
      </c>
      <c r="O93" s="103">
        <f>B⓵_マスタ登録!$F$119</f>
        <v>712</v>
      </c>
      <c r="P93" s="278" t="str">
        <f>B⓵_マスタ登録!$G$119</f>
        <v>在庫数量の増加原因：商品仕入</v>
      </c>
      <c r="Q93" s="280"/>
      <c r="R93" s="103" t="str">
        <f>B⓵_マスタ登録!$F$142</f>
        <v>購買部</v>
      </c>
      <c r="S93" s="276">
        <f>'B②-1_【購買部】入力画面'!$S$45</f>
        <v>300</v>
      </c>
      <c r="T93" s="277"/>
      <c r="U93" s="48" t="s">
        <v>43</v>
      </c>
    </row>
    <row r="94" spans="2:21" ht="23" thickBot="1" x14ac:dyDescent="0.6">
      <c r="B94" s="85" t="s">
        <v>306</v>
      </c>
      <c r="C94" s="86"/>
      <c r="D94" s="86"/>
      <c r="E94" s="86"/>
      <c r="F94" s="86"/>
      <c r="G94" s="86"/>
      <c r="H94" s="86"/>
      <c r="I94" s="102"/>
      <c r="J94" s="102"/>
      <c r="K94" s="87"/>
      <c r="L94" s="87"/>
      <c r="M94" s="87"/>
      <c r="N94" s="47"/>
      <c r="O94" s="86"/>
      <c r="P94" s="86"/>
      <c r="Q94" s="86"/>
      <c r="R94" s="86"/>
      <c r="S94" s="88"/>
      <c r="T94" s="88"/>
      <c r="U94" s="48"/>
    </row>
    <row r="95" spans="2:21" ht="23" thickBot="1" x14ac:dyDescent="0.6">
      <c r="B95" s="84" t="s">
        <v>389</v>
      </c>
      <c r="C95" s="71">
        <f>C93</f>
        <v>44469</v>
      </c>
      <c r="D95" s="270">
        <f>B⓵_マスタ登録!$F$121</f>
        <v>713</v>
      </c>
      <c r="E95" s="271"/>
      <c r="F95" s="278" t="str">
        <f>B⓵_マスタ登録!$G$121</f>
        <v>在庫数量の減少原因：商品出荷</v>
      </c>
      <c r="G95" s="279"/>
      <c r="H95" s="280"/>
      <c r="I95" s="270" t="str">
        <f>B⓵_マスタ登録!$F$142</f>
        <v>購買部</v>
      </c>
      <c r="J95" s="271"/>
      <c r="K95" s="281">
        <f>'B②-1_【購買部】入力画面'!$S$49</f>
        <v>160</v>
      </c>
      <c r="L95" s="282"/>
      <c r="M95" s="283"/>
      <c r="N95" s="101" t="s">
        <v>307</v>
      </c>
      <c r="O95" s="103">
        <f>B⓵_マスタ登録!$F$117</f>
        <v>711</v>
      </c>
      <c r="P95" s="278" t="str">
        <f>B⓵_マスタ登録!$G$117</f>
        <v>在庫数量</v>
      </c>
      <c r="Q95" s="280"/>
      <c r="R95" s="103" t="str">
        <f>B⓵_マスタ登録!$F$142</f>
        <v>購買部</v>
      </c>
      <c r="S95" s="276">
        <f>'B②-1_【購買部】入力画面'!$S$49</f>
        <v>160</v>
      </c>
      <c r="T95" s="277"/>
      <c r="U95" s="48" t="s">
        <v>43</v>
      </c>
    </row>
    <row r="96" spans="2:21" ht="22.5" x14ac:dyDescent="0.55000000000000004">
      <c r="B96" s="14"/>
      <c r="C96" s="15"/>
      <c r="D96" s="15"/>
      <c r="E96" s="15"/>
      <c r="F96" s="15"/>
      <c r="G96" s="15"/>
      <c r="H96" s="15"/>
      <c r="I96" s="15"/>
      <c r="J96" s="15"/>
      <c r="K96" s="15"/>
      <c r="L96" s="15"/>
      <c r="M96" s="15"/>
      <c r="N96" s="15"/>
      <c r="O96" s="15"/>
      <c r="P96" s="15"/>
      <c r="Q96" s="15"/>
      <c r="R96" s="15"/>
      <c r="S96" s="15"/>
      <c r="T96" s="15"/>
      <c r="U96" s="48"/>
    </row>
    <row r="97" spans="2:21" ht="23" thickBot="1" x14ac:dyDescent="0.6">
      <c r="B97" s="46" t="s">
        <v>305</v>
      </c>
      <c r="C97" s="15"/>
      <c r="D97" s="15"/>
      <c r="E97" s="15"/>
      <c r="F97" s="15"/>
      <c r="G97" s="15"/>
      <c r="H97" s="15"/>
      <c r="I97" s="15"/>
      <c r="J97" s="15"/>
      <c r="K97" s="15"/>
      <c r="L97" s="15"/>
      <c r="M97" s="15"/>
      <c r="N97" s="15"/>
      <c r="O97" s="15"/>
      <c r="P97" s="15"/>
      <c r="Q97" s="15"/>
      <c r="R97" s="15"/>
      <c r="S97" s="15"/>
      <c r="T97" s="15"/>
      <c r="U97" s="48"/>
    </row>
    <row r="98" spans="2:21" ht="23" thickBot="1" x14ac:dyDescent="0.6">
      <c r="B98" s="84" t="s">
        <v>390</v>
      </c>
      <c r="C98" s="71">
        <v>44500</v>
      </c>
      <c r="D98" s="270">
        <f>B⓵_マスタ登録!$K$78</f>
        <v>501</v>
      </c>
      <c r="E98" s="271"/>
      <c r="F98" s="270" t="str">
        <f>B⓵_マスタ登録!$L$78</f>
        <v>商品仕入高</v>
      </c>
      <c r="G98" s="272"/>
      <c r="H98" s="271"/>
      <c r="I98" s="270" t="str">
        <f>B⓵_マスタ登録!$F$142</f>
        <v>購買部</v>
      </c>
      <c r="J98" s="271"/>
      <c r="K98" s="273">
        <f>'B②-1_【購買部】入力画面'!$N$67</f>
        <v>17100</v>
      </c>
      <c r="L98" s="274"/>
      <c r="M98" s="275"/>
      <c r="N98" s="101" t="s">
        <v>423</v>
      </c>
      <c r="O98" s="103">
        <f>B⓵_マスタ登録!$F$36</f>
        <v>199</v>
      </c>
      <c r="P98" s="270" t="str">
        <f>B⓵_マスタ登録!$G$36</f>
        <v>仮勘定</v>
      </c>
      <c r="Q98" s="271"/>
      <c r="R98" s="103" t="str">
        <f>B⓵_マスタ登録!$F$142</f>
        <v>購買部</v>
      </c>
      <c r="S98" s="276">
        <f>'B②-1_【購買部】入力画面'!$N$67</f>
        <v>17100</v>
      </c>
      <c r="T98" s="277"/>
      <c r="U98" s="48" t="s">
        <v>422</v>
      </c>
    </row>
    <row r="99" spans="2:21" ht="23" thickBot="1" x14ac:dyDescent="0.6">
      <c r="B99" s="94"/>
      <c r="C99" s="104"/>
      <c r="D99" s="270">
        <f>B⓵_マスタ登録!$F$36</f>
        <v>199</v>
      </c>
      <c r="E99" s="271"/>
      <c r="F99" s="270" t="str">
        <f>B⓵_マスタ登録!$G$36</f>
        <v>仮勘定</v>
      </c>
      <c r="G99" s="272"/>
      <c r="H99" s="271"/>
      <c r="I99" s="270" t="str">
        <f>B⓵_マスタ登録!$F$142</f>
        <v>購買部</v>
      </c>
      <c r="J99" s="271"/>
      <c r="K99" s="273">
        <f>'B②-1_【購買部】入力画面'!$N$71</f>
        <v>7068</v>
      </c>
      <c r="L99" s="274"/>
      <c r="M99" s="275"/>
      <c r="N99" s="101" t="s">
        <v>423</v>
      </c>
      <c r="O99" s="103">
        <f>B⓵_マスタ登録!$K$79</f>
        <v>505</v>
      </c>
      <c r="P99" s="270" t="str">
        <f>B⓵_マスタ登録!$L$79</f>
        <v>商品たな卸高の増減</v>
      </c>
      <c r="Q99" s="271"/>
      <c r="R99" s="103" t="str">
        <f>B⓵_マスタ登録!$F$142</f>
        <v>購買部</v>
      </c>
      <c r="S99" s="276">
        <f>'B②-1_【購買部】入力画面'!$N$71</f>
        <v>7068</v>
      </c>
      <c r="T99" s="277"/>
      <c r="U99" s="48" t="s">
        <v>422</v>
      </c>
    </row>
    <row r="100" spans="2:21" ht="23" thickBot="1" x14ac:dyDescent="0.6">
      <c r="B100" s="94"/>
      <c r="C100" s="104"/>
      <c r="D100" s="270">
        <f>B⓵_マスタ登録!$I$82</f>
        <v>521</v>
      </c>
      <c r="E100" s="271"/>
      <c r="F100" s="270" t="str">
        <f>B⓵_マスタ登録!$J$82</f>
        <v>人件費</v>
      </c>
      <c r="G100" s="272"/>
      <c r="H100" s="271"/>
      <c r="I100" s="270" t="str">
        <f>B⓵_マスタ登録!$F$142</f>
        <v>購買部</v>
      </c>
      <c r="J100" s="271"/>
      <c r="K100" s="273">
        <f>'B②-1_【購買部】入力画面'!$N$83</f>
        <v>900</v>
      </c>
      <c r="L100" s="274"/>
      <c r="M100" s="275"/>
      <c r="N100" s="101" t="s">
        <v>423</v>
      </c>
      <c r="O100" s="103">
        <f>B⓵_マスタ登録!$F$36</f>
        <v>199</v>
      </c>
      <c r="P100" s="270" t="str">
        <f>B⓵_マスタ登録!$G$36</f>
        <v>仮勘定</v>
      </c>
      <c r="Q100" s="271"/>
      <c r="R100" s="103" t="str">
        <f>B⓵_マスタ登録!$F$142</f>
        <v>購買部</v>
      </c>
      <c r="S100" s="276">
        <f>'B②-1_【購買部】入力画面'!$N$83</f>
        <v>900</v>
      </c>
      <c r="T100" s="277"/>
      <c r="U100" s="48" t="s">
        <v>422</v>
      </c>
    </row>
    <row r="101" spans="2:21" ht="23" thickBot="1" x14ac:dyDescent="0.6">
      <c r="B101" s="94"/>
      <c r="C101" s="104"/>
      <c r="D101" s="270">
        <f>B⓵_マスタ登録!$I$83</f>
        <v>522</v>
      </c>
      <c r="E101" s="271"/>
      <c r="F101" s="270" t="str">
        <f>B⓵_マスタ登録!$J$83</f>
        <v>固定販管費</v>
      </c>
      <c r="G101" s="272"/>
      <c r="H101" s="271"/>
      <c r="I101" s="270" t="str">
        <f>B⓵_マスタ登録!$F$142</f>
        <v>購買部</v>
      </c>
      <c r="J101" s="271"/>
      <c r="K101" s="273">
        <f>'B②-1_【購買部】入力画面'!N$87</f>
        <v>100</v>
      </c>
      <c r="L101" s="274"/>
      <c r="M101" s="275"/>
      <c r="N101" s="101" t="s">
        <v>423</v>
      </c>
      <c r="O101" s="103">
        <f>B⓵_マスタ登録!$F$36</f>
        <v>199</v>
      </c>
      <c r="P101" s="270" t="str">
        <f>B⓵_マスタ登録!$G$36</f>
        <v>仮勘定</v>
      </c>
      <c r="Q101" s="271"/>
      <c r="R101" s="103" t="str">
        <f>B⓵_マスタ登録!$F$142</f>
        <v>購買部</v>
      </c>
      <c r="S101" s="276">
        <f>'B②-1_【購買部】入力画面'!$N$85</f>
        <v>100</v>
      </c>
      <c r="T101" s="277"/>
      <c r="U101" s="48" t="s">
        <v>422</v>
      </c>
    </row>
    <row r="102" spans="2:21" ht="23" thickBot="1" x14ac:dyDescent="0.6">
      <c r="B102" s="85" t="s">
        <v>306</v>
      </c>
      <c r="C102" s="86"/>
      <c r="D102" s="86"/>
      <c r="E102" s="86"/>
      <c r="F102" s="86"/>
      <c r="G102" s="86"/>
      <c r="H102" s="86"/>
      <c r="I102" s="102"/>
      <c r="J102" s="102"/>
      <c r="K102" s="87"/>
      <c r="L102" s="87"/>
      <c r="M102" s="87"/>
      <c r="N102" s="47"/>
      <c r="O102" s="86"/>
      <c r="P102" s="86"/>
      <c r="Q102" s="86"/>
      <c r="R102" s="86"/>
      <c r="S102" s="88"/>
      <c r="T102" s="88"/>
      <c r="U102" s="48"/>
    </row>
    <row r="103" spans="2:21" ht="23" thickBot="1" x14ac:dyDescent="0.6">
      <c r="B103" s="84" t="s">
        <v>391</v>
      </c>
      <c r="C103" s="71">
        <f>C98</f>
        <v>44500</v>
      </c>
      <c r="D103" s="270">
        <f>B⓵_マスタ登録!$F$117</f>
        <v>711</v>
      </c>
      <c r="E103" s="271"/>
      <c r="F103" s="270" t="str">
        <f>B⓵_マスタ登録!$G$117</f>
        <v>在庫数量</v>
      </c>
      <c r="G103" s="272"/>
      <c r="H103" s="271"/>
      <c r="I103" s="270" t="str">
        <f>B⓵_マスタ登録!$F$142</f>
        <v>購買部</v>
      </c>
      <c r="J103" s="271"/>
      <c r="K103" s="281">
        <f>'B②-1_【購買部】入力画面'!$N$47</f>
        <v>300</v>
      </c>
      <c r="L103" s="282"/>
      <c r="M103" s="283"/>
      <c r="N103" s="101" t="s">
        <v>307</v>
      </c>
      <c r="O103" s="103">
        <f>B⓵_マスタ登録!$F$119</f>
        <v>712</v>
      </c>
      <c r="P103" s="278" t="str">
        <f>B⓵_マスタ登録!$G$119</f>
        <v>在庫数量の増加原因：商品仕入</v>
      </c>
      <c r="Q103" s="280"/>
      <c r="R103" s="103" t="str">
        <f>B⓵_マスタ登録!$F$142</f>
        <v>購買部</v>
      </c>
      <c r="S103" s="276">
        <f>'B②-1_【購買部】入力画面'!$N$47</f>
        <v>300</v>
      </c>
      <c r="T103" s="277"/>
      <c r="U103" s="48" t="s">
        <v>43</v>
      </c>
    </row>
    <row r="104" spans="2:21" ht="23" thickBot="1" x14ac:dyDescent="0.6">
      <c r="B104" s="85" t="s">
        <v>306</v>
      </c>
      <c r="C104" s="86"/>
      <c r="D104" s="86"/>
      <c r="E104" s="86"/>
      <c r="F104" s="86"/>
      <c r="G104" s="86"/>
      <c r="H104" s="86"/>
      <c r="I104" s="102"/>
      <c r="J104" s="102"/>
      <c r="K104" s="87"/>
      <c r="L104" s="87"/>
      <c r="M104" s="87"/>
      <c r="N104" s="47"/>
      <c r="O104" s="86"/>
      <c r="P104" s="86"/>
      <c r="Q104" s="86"/>
      <c r="R104" s="86"/>
      <c r="S104" s="88"/>
      <c r="T104" s="88"/>
      <c r="U104" s="48"/>
    </row>
    <row r="105" spans="2:21" ht="23" thickBot="1" x14ac:dyDescent="0.6">
      <c r="B105" s="84" t="s">
        <v>392</v>
      </c>
      <c r="C105" s="71">
        <f>C103</f>
        <v>44500</v>
      </c>
      <c r="D105" s="270">
        <f>B⓵_マスタ登録!$F$121</f>
        <v>713</v>
      </c>
      <c r="E105" s="271"/>
      <c r="F105" s="278" t="str">
        <f>B⓵_マスタ登録!$G$121</f>
        <v>在庫数量の減少原因：商品出荷</v>
      </c>
      <c r="G105" s="279"/>
      <c r="H105" s="280"/>
      <c r="I105" s="270" t="str">
        <f>B⓵_マスタ登録!$F$142</f>
        <v>購買部</v>
      </c>
      <c r="J105" s="271"/>
      <c r="K105" s="281">
        <f>'B②-1_【購買部】入力画面'!$N$51</f>
        <v>176</v>
      </c>
      <c r="L105" s="282"/>
      <c r="M105" s="283"/>
      <c r="N105" s="101" t="s">
        <v>307</v>
      </c>
      <c r="O105" s="103">
        <f>B⓵_マスタ登録!$F$117</f>
        <v>711</v>
      </c>
      <c r="P105" s="278" t="str">
        <f>B⓵_マスタ登録!$G$117</f>
        <v>在庫数量</v>
      </c>
      <c r="Q105" s="280"/>
      <c r="R105" s="103" t="str">
        <f>B⓵_マスタ登録!$F$142</f>
        <v>購買部</v>
      </c>
      <c r="S105" s="276">
        <f>'B②-1_【購買部】入力画面'!$N$51</f>
        <v>176</v>
      </c>
      <c r="T105" s="277"/>
      <c r="U105" s="48" t="s">
        <v>43</v>
      </c>
    </row>
    <row r="106" spans="2:21" x14ac:dyDescent="0.55000000000000004">
      <c r="B106" s="14"/>
      <c r="C106" s="15"/>
      <c r="D106" s="15"/>
      <c r="E106" s="15"/>
      <c r="F106" s="15"/>
      <c r="G106" s="15"/>
      <c r="H106" s="15"/>
      <c r="I106" s="15"/>
      <c r="J106" s="15"/>
      <c r="K106" s="15"/>
      <c r="L106" s="15"/>
      <c r="M106" s="15"/>
      <c r="N106" s="15"/>
      <c r="O106" s="15"/>
      <c r="P106" s="15"/>
      <c r="Q106" s="15"/>
      <c r="R106" s="15"/>
      <c r="S106" s="15"/>
      <c r="T106" s="15"/>
      <c r="U106" s="16"/>
    </row>
    <row r="107" spans="2:21" ht="23" thickBot="1" x14ac:dyDescent="0.6">
      <c r="B107" s="46" t="s">
        <v>305</v>
      </c>
      <c r="C107" s="15"/>
      <c r="D107" s="15"/>
      <c r="E107" s="15"/>
      <c r="F107" s="15"/>
      <c r="G107" s="15"/>
      <c r="H107" s="15"/>
      <c r="I107" s="15"/>
      <c r="J107" s="15"/>
      <c r="K107" s="15"/>
      <c r="L107" s="15"/>
      <c r="M107" s="15"/>
      <c r="N107" s="15"/>
      <c r="O107" s="15"/>
      <c r="P107" s="15"/>
      <c r="Q107" s="15"/>
      <c r="R107" s="15"/>
      <c r="S107" s="15"/>
      <c r="T107" s="15"/>
      <c r="U107" s="48"/>
    </row>
    <row r="108" spans="2:21" ht="23" thickBot="1" x14ac:dyDescent="0.6">
      <c r="B108" s="84" t="s">
        <v>393</v>
      </c>
      <c r="C108" s="71">
        <v>44530</v>
      </c>
      <c r="D108" s="270">
        <f>B⓵_マスタ登録!$K$78</f>
        <v>501</v>
      </c>
      <c r="E108" s="271"/>
      <c r="F108" s="270" t="str">
        <f>B⓵_マスタ登録!$L$78</f>
        <v>商品仕入高</v>
      </c>
      <c r="G108" s="272"/>
      <c r="H108" s="271"/>
      <c r="I108" s="270" t="str">
        <f>B⓵_マスタ登録!$F$142</f>
        <v>購買部</v>
      </c>
      <c r="J108" s="271"/>
      <c r="K108" s="273">
        <f>'B②-1_【購買部】入力画面'!$O$67</f>
        <v>17100</v>
      </c>
      <c r="L108" s="274"/>
      <c r="M108" s="275"/>
      <c r="N108" s="101" t="s">
        <v>423</v>
      </c>
      <c r="O108" s="103">
        <f>B⓵_マスタ登録!$F$36</f>
        <v>199</v>
      </c>
      <c r="P108" s="270" t="str">
        <f>B⓵_マスタ登録!$G$36</f>
        <v>仮勘定</v>
      </c>
      <c r="Q108" s="271"/>
      <c r="R108" s="103" t="str">
        <f>B⓵_マスタ登録!$F$142</f>
        <v>購買部</v>
      </c>
      <c r="S108" s="276">
        <f>'B②-1_【購買部】入力画面'!$O$67</f>
        <v>17100</v>
      </c>
      <c r="T108" s="277"/>
      <c r="U108" s="48" t="s">
        <v>422</v>
      </c>
    </row>
    <row r="109" spans="2:21" ht="23" thickBot="1" x14ac:dyDescent="0.6">
      <c r="B109" s="94"/>
      <c r="C109" s="104"/>
      <c r="D109" s="270">
        <f>B⓵_マスタ登録!$F$36</f>
        <v>199</v>
      </c>
      <c r="E109" s="271"/>
      <c r="F109" s="270" t="str">
        <f>B⓵_マスタ登録!$G$36</f>
        <v>仮勘定</v>
      </c>
      <c r="G109" s="272"/>
      <c r="H109" s="271"/>
      <c r="I109" s="270" t="str">
        <f>B⓵_マスタ登録!$F$142</f>
        <v>購買部</v>
      </c>
      <c r="J109" s="271"/>
      <c r="K109" s="273">
        <f>'B②-1_【購買部】入力画面'!$O$71</f>
        <v>6099</v>
      </c>
      <c r="L109" s="274"/>
      <c r="M109" s="275"/>
      <c r="N109" s="101" t="s">
        <v>423</v>
      </c>
      <c r="O109" s="103">
        <f>B⓵_マスタ登録!$K$79</f>
        <v>505</v>
      </c>
      <c r="P109" s="270" t="str">
        <f>B⓵_マスタ登録!$L$79</f>
        <v>商品たな卸高の増減</v>
      </c>
      <c r="Q109" s="271"/>
      <c r="R109" s="103" t="str">
        <f>B⓵_マスタ登録!$F$142</f>
        <v>購買部</v>
      </c>
      <c r="S109" s="276">
        <f>'B②-1_【購買部】入力画面'!$O$71</f>
        <v>6099</v>
      </c>
      <c r="T109" s="277"/>
      <c r="U109" s="48" t="s">
        <v>422</v>
      </c>
    </row>
    <row r="110" spans="2:21" ht="23" thickBot="1" x14ac:dyDescent="0.6">
      <c r="B110" s="94"/>
      <c r="C110" s="104"/>
      <c r="D110" s="270">
        <f>B⓵_マスタ登録!$I$82</f>
        <v>521</v>
      </c>
      <c r="E110" s="271"/>
      <c r="F110" s="270" t="str">
        <f>B⓵_マスタ登録!$J$82</f>
        <v>人件費</v>
      </c>
      <c r="G110" s="272"/>
      <c r="H110" s="271"/>
      <c r="I110" s="270" t="str">
        <f>B⓵_マスタ登録!$F$142</f>
        <v>購買部</v>
      </c>
      <c r="J110" s="271"/>
      <c r="K110" s="273">
        <f>'B②-1_【購買部】入力画面'!$O$83</f>
        <v>900</v>
      </c>
      <c r="L110" s="274"/>
      <c r="M110" s="275"/>
      <c r="N110" s="101" t="s">
        <v>423</v>
      </c>
      <c r="O110" s="103">
        <f>B⓵_マスタ登録!$F$36</f>
        <v>199</v>
      </c>
      <c r="P110" s="270" t="str">
        <f>B⓵_マスタ登録!$G$36</f>
        <v>仮勘定</v>
      </c>
      <c r="Q110" s="271"/>
      <c r="R110" s="103" t="str">
        <f>B⓵_マスタ登録!$F$142</f>
        <v>購買部</v>
      </c>
      <c r="S110" s="276">
        <f>'B②-1_【購買部】入力画面'!$O$83</f>
        <v>900</v>
      </c>
      <c r="T110" s="277"/>
      <c r="U110" s="48" t="s">
        <v>422</v>
      </c>
    </row>
    <row r="111" spans="2:21" ht="23" thickBot="1" x14ac:dyDescent="0.6">
      <c r="B111" s="94"/>
      <c r="C111" s="104"/>
      <c r="D111" s="270">
        <f>B⓵_マスタ登録!$I$83</f>
        <v>522</v>
      </c>
      <c r="E111" s="271"/>
      <c r="F111" s="270" t="str">
        <f>B⓵_マスタ登録!$J$83</f>
        <v>固定販管費</v>
      </c>
      <c r="G111" s="272"/>
      <c r="H111" s="271"/>
      <c r="I111" s="270" t="str">
        <f>B⓵_マスタ登録!$F$142</f>
        <v>購買部</v>
      </c>
      <c r="J111" s="271"/>
      <c r="K111" s="273">
        <f>'B②-1_【購買部】入力画面'!O$87</f>
        <v>100</v>
      </c>
      <c r="L111" s="274"/>
      <c r="M111" s="275"/>
      <c r="N111" s="101" t="s">
        <v>423</v>
      </c>
      <c r="O111" s="103">
        <f>B⓵_マスタ登録!$F$36</f>
        <v>199</v>
      </c>
      <c r="P111" s="270" t="str">
        <f>B⓵_マスタ登録!$G$36</f>
        <v>仮勘定</v>
      </c>
      <c r="Q111" s="271"/>
      <c r="R111" s="103" t="str">
        <f>B⓵_マスタ登録!$F$142</f>
        <v>購買部</v>
      </c>
      <c r="S111" s="276">
        <f>'B②-1_【購買部】入力画面'!$O$87</f>
        <v>100</v>
      </c>
      <c r="T111" s="277"/>
      <c r="U111" s="48" t="s">
        <v>422</v>
      </c>
    </row>
    <row r="112" spans="2:21" ht="23" thickBot="1" x14ac:dyDescent="0.6">
      <c r="B112" s="85" t="s">
        <v>306</v>
      </c>
      <c r="C112" s="86"/>
      <c r="D112" s="86"/>
      <c r="E112" s="86"/>
      <c r="F112" s="86"/>
      <c r="G112" s="86"/>
      <c r="H112" s="86"/>
      <c r="I112" s="102"/>
      <c r="J112" s="102"/>
      <c r="K112" s="87"/>
      <c r="L112" s="87"/>
      <c r="M112" s="87"/>
      <c r="N112" s="47"/>
      <c r="O112" s="86"/>
      <c r="P112" s="86"/>
      <c r="Q112" s="86"/>
      <c r="R112" s="86"/>
      <c r="S112" s="88"/>
      <c r="T112" s="88"/>
      <c r="U112" s="48"/>
    </row>
    <row r="113" spans="2:21" ht="23" thickBot="1" x14ac:dyDescent="0.6">
      <c r="B113" s="84" t="s">
        <v>394</v>
      </c>
      <c r="C113" s="71">
        <f>C108</f>
        <v>44530</v>
      </c>
      <c r="D113" s="270">
        <f>B⓵_マスタ登録!$F$117</f>
        <v>711</v>
      </c>
      <c r="E113" s="271"/>
      <c r="F113" s="270" t="str">
        <f>B⓵_マスタ登録!$G$117</f>
        <v>在庫数量</v>
      </c>
      <c r="G113" s="272"/>
      <c r="H113" s="271"/>
      <c r="I113" s="270" t="str">
        <f>B⓵_マスタ登録!$F$142</f>
        <v>購買部</v>
      </c>
      <c r="J113" s="271"/>
      <c r="K113" s="281">
        <f>'B②-1_【購買部】入力画面'!$O$47</f>
        <v>300</v>
      </c>
      <c r="L113" s="282"/>
      <c r="M113" s="283"/>
      <c r="N113" s="101" t="s">
        <v>307</v>
      </c>
      <c r="O113" s="103">
        <f>B⓵_マスタ登録!$F$119</f>
        <v>712</v>
      </c>
      <c r="P113" s="278" t="str">
        <f>B⓵_マスタ登録!$G$119</f>
        <v>在庫数量の増加原因：商品仕入</v>
      </c>
      <c r="Q113" s="280"/>
      <c r="R113" s="103" t="str">
        <f>B⓵_マスタ登録!$F$142</f>
        <v>購買部</v>
      </c>
      <c r="S113" s="276">
        <f>'B②-1_【購買部】入力画面'!$O$47</f>
        <v>300</v>
      </c>
      <c r="T113" s="277"/>
      <c r="U113" s="48" t="s">
        <v>43</v>
      </c>
    </row>
    <row r="114" spans="2:21" ht="23" thickBot="1" x14ac:dyDescent="0.6">
      <c r="B114" s="85" t="s">
        <v>306</v>
      </c>
      <c r="C114" s="86"/>
      <c r="D114" s="86"/>
      <c r="E114" s="86"/>
      <c r="F114" s="86"/>
      <c r="G114" s="86"/>
      <c r="H114" s="86"/>
      <c r="I114" s="102"/>
      <c r="J114" s="102"/>
      <c r="K114" s="87"/>
      <c r="L114" s="87"/>
      <c r="M114" s="87"/>
      <c r="N114" s="47"/>
      <c r="O114" s="86"/>
      <c r="P114" s="86"/>
      <c r="Q114" s="86"/>
      <c r="R114" s="86"/>
      <c r="S114" s="88"/>
      <c r="T114" s="88"/>
      <c r="U114" s="48"/>
    </row>
    <row r="115" spans="2:21" ht="23" thickBot="1" x14ac:dyDescent="0.6">
      <c r="B115" s="84" t="s">
        <v>395</v>
      </c>
      <c r="C115" s="71">
        <f>C113</f>
        <v>44530</v>
      </c>
      <c r="D115" s="270">
        <f>B⓵_マスタ登録!$F$121</f>
        <v>713</v>
      </c>
      <c r="E115" s="271"/>
      <c r="F115" s="278" t="str">
        <f>B⓵_マスタ登録!$G$121</f>
        <v>在庫数量の減少原因：商品出荷</v>
      </c>
      <c r="G115" s="279"/>
      <c r="H115" s="280"/>
      <c r="I115" s="270" t="str">
        <f>B⓵_マスタ登録!$F$142</f>
        <v>購買部</v>
      </c>
      <c r="J115" s="271"/>
      <c r="K115" s="281">
        <f>'B②-1_【購買部】入力画面'!$O$51</f>
        <v>193</v>
      </c>
      <c r="L115" s="282"/>
      <c r="M115" s="283"/>
      <c r="N115" s="101" t="s">
        <v>307</v>
      </c>
      <c r="O115" s="103">
        <f>B⓵_マスタ登録!$F$117</f>
        <v>711</v>
      </c>
      <c r="P115" s="278" t="str">
        <f>B⓵_マスタ登録!$G$117</f>
        <v>在庫数量</v>
      </c>
      <c r="Q115" s="280"/>
      <c r="R115" s="103" t="str">
        <f>B⓵_マスタ登録!$F$142</f>
        <v>購買部</v>
      </c>
      <c r="S115" s="276">
        <f>'B②-1_【購買部】入力画面'!$O$51</f>
        <v>193</v>
      </c>
      <c r="T115" s="277"/>
      <c r="U115" s="48" t="s">
        <v>43</v>
      </c>
    </row>
    <row r="116" spans="2:21" ht="22.5" x14ac:dyDescent="0.55000000000000004">
      <c r="B116" s="14"/>
      <c r="C116" s="15"/>
      <c r="D116" s="15"/>
      <c r="E116" s="15"/>
      <c r="F116" s="15"/>
      <c r="G116" s="15"/>
      <c r="H116" s="15"/>
      <c r="I116" s="15"/>
      <c r="J116" s="15"/>
      <c r="K116" s="15"/>
      <c r="L116" s="15"/>
      <c r="M116" s="15"/>
      <c r="N116" s="15"/>
      <c r="O116" s="15"/>
      <c r="P116" s="15"/>
      <c r="Q116" s="15"/>
      <c r="R116" s="15"/>
      <c r="S116" s="15"/>
      <c r="T116" s="15"/>
      <c r="U116" s="48"/>
    </row>
    <row r="117" spans="2:21" ht="23" thickBot="1" x14ac:dyDescent="0.6">
      <c r="B117" s="46" t="s">
        <v>305</v>
      </c>
      <c r="C117" s="15"/>
      <c r="D117" s="15"/>
      <c r="E117" s="15"/>
      <c r="F117" s="15"/>
      <c r="G117" s="15"/>
      <c r="H117" s="15"/>
      <c r="I117" s="15"/>
      <c r="J117" s="15"/>
      <c r="K117" s="15"/>
      <c r="L117" s="15"/>
      <c r="M117" s="15"/>
      <c r="N117" s="15"/>
      <c r="O117" s="15"/>
      <c r="P117" s="15"/>
      <c r="Q117" s="15"/>
      <c r="R117" s="15"/>
      <c r="S117" s="15"/>
      <c r="T117" s="15"/>
      <c r="U117" s="48"/>
    </row>
    <row r="118" spans="2:21" ht="23" thickBot="1" x14ac:dyDescent="0.6">
      <c r="B118" s="84" t="s">
        <v>396</v>
      </c>
      <c r="C118" s="71">
        <v>44561</v>
      </c>
      <c r="D118" s="270">
        <f>B⓵_マスタ登録!$K$78</f>
        <v>501</v>
      </c>
      <c r="E118" s="271"/>
      <c r="F118" s="270" t="str">
        <f>B⓵_マスタ登録!$L$78</f>
        <v>商品仕入高</v>
      </c>
      <c r="G118" s="272"/>
      <c r="H118" s="271"/>
      <c r="I118" s="270" t="str">
        <f>B⓵_マスタ登録!$F$142</f>
        <v>購買部</v>
      </c>
      <c r="J118" s="271"/>
      <c r="K118" s="273">
        <f>'B②-1_【購買部】入力画面'!$P$67</f>
        <v>17100</v>
      </c>
      <c r="L118" s="274"/>
      <c r="M118" s="275"/>
      <c r="N118" s="101" t="s">
        <v>423</v>
      </c>
      <c r="O118" s="103">
        <f>B⓵_マスタ登録!$F$36</f>
        <v>199</v>
      </c>
      <c r="P118" s="270" t="str">
        <f>B⓵_マスタ登録!$G$36</f>
        <v>仮勘定</v>
      </c>
      <c r="Q118" s="271"/>
      <c r="R118" s="103" t="str">
        <f>B⓵_マスタ登録!$F$142</f>
        <v>購買部</v>
      </c>
      <c r="S118" s="276">
        <f>'B②-1_【購買部】入力画面'!$P$67</f>
        <v>17100</v>
      </c>
      <c r="T118" s="277"/>
      <c r="U118" s="48" t="s">
        <v>422</v>
      </c>
    </row>
    <row r="119" spans="2:21" ht="23" thickBot="1" x14ac:dyDescent="0.6">
      <c r="B119" s="94"/>
      <c r="C119" s="104"/>
      <c r="D119" s="270">
        <f>B⓵_マスタ登録!$F$36</f>
        <v>199</v>
      </c>
      <c r="E119" s="271"/>
      <c r="F119" s="270" t="str">
        <f>B⓵_マスタ登録!$G$36</f>
        <v>仮勘定</v>
      </c>
      <c r="G119" s="272"/>
      <c r="H119" s="271"/>
      <c r="I119" s="270" t="str">
        <f>B⓵_マスタ登録!$F$142</f>
        <v>購買部</v>
      </c>
      <c r="J119" s="271"/>
      <c r="K119" s="273">
        <f>'B②-1_【購買部】入力画面'!$P$71</f>
        <v>5016</v>
      </c>
      <c r="L119" s="274"/>
      <c r="M119" s="275"/>
      <c r="N119" s="101" t="s">
        <v>423</v>
      </c>
      <c r="O119" s="103">
        <f>B⓵_マスタ登録!$K$79</f>
        <v>505</v>
      </c>
      <c r="P119" s="270" t="str">
        <f>B⓵_マスタ登録!$L$79</f>
        <v>商品たな卸高の増減</v>
      </c>
      <c r="Q119" s="271"/>
      <c r="R119" s="103" t="str">
        <f>B⓵_マスタ登録!$F$142</f>
        <v>購買部</v>
      </c>
      <c r="S119" s="276">
        <f>'B②-1_【購買部】入力画面'!$P$71</f>
        <v>5016</v>
      </c>
      <c r="T119" s="277"/>
      <c r="U119" s="48" t="s">
        <v>422</v>
      </c>
    </row>
    <row r="120" spans="2:21" ht="23" thickBot="1" x14ac:dyDescent="0.6">
      <c r="B120" s="94"/>
      <c r="C120" s="104"/>
      <c r="D120" s="270">
        <f>B⓵_マスタ登録!$I$82</f>
        <v>521</v>
      </c>
      <c r="E120" s="271"/>
      <c r="F120" s="270" t="str">
        <f>B⓵_マスタ登録!$J$82</f>
        <v>人件費</v>
      </c>
      <c r="G120" s="272"/>
      <c r="H120" s="271"/>
      <c r="I120" s="270" t="str">
        <f>B⓵_マスタ登録!$F$142</f>
        <v>購買部</v>
      </c>
      <c r="J120" s="271"/>
      <c r="K120" s="273">
        <f>'B②-1_【購買部】入力画面'!$P$83</f>
        <v>900</v>
      </c>
      <c r="L120" s="274"/>
      <c r="M120" s="275"/>
      <c r="N120" s="101" t="s">
        <v>423</v>
      </c>
      <c r="O120" s="103">
        <f>B⓵_マスタ登録!$F$36</f>
        <v>199</v>
      </c>
      <c r="P120" s="270" t="str">
        <f>B⓵_マスタ登録!$G$36</f>
        <v>仮勘定</v>
      </c>
      <c r="Q120" s="271"/>
      <c r="R120" s="103" t="str">
        <f>B⓵_マスタ登録!$F$142</f>
        <v>購買部</v>
      </c>
      <c r="S120" s="276">
        <f>'B②-1_【購買部】入力画面'!$P$83</f>
        <v>900</v>
      </c>
      <c r="T120" s="277"/>
      <c r="U120" s="48" t="s">
        <v>422</v>
      </c>
    </row>
    <row r="121" spans="2:21" ht="23" thickBot="1" x14ac:dyDescent="0.6">
      <c r="B121" s="94"/>
      <c r="C121" s="104"/>
      <c r="D121" s="270">
        <f>B⓵_マスタ登録!$I$83</f>
        <v>522</v>
      </c>
      <c r="E121" s="271"/>
      <c r="F121" s="270" t="str">
        <f>B⓵_マスタ登録!$J$83</f>
        <v>固定販管費</v>
      </c>
      <c r="G121" s="272"/>
      <c r="H121" s="271"/>
      <c r="I121" s="270" t="str">
        <f>B⓵_マスタ登録!$F$142</f>
        <v>購買部</v>
      </c>
      <c r="J121" s="271"/>
      <c r="K121" s="273">
        <f>'B②-1_【購買部】入力画面'!P$87</f>
        <v>100</v>
      </c>
      <c r="L121" s="274"/>
      <c r="M121" s="275"/>
      <c r="N121" s="101" t="s">
        <v>423</v>
      </c>
      <c r="O121" s="103">
        <f>B⓵_マスタ登録!$F$36</f>
        <v>199</v>
      </c>
      <c r="P121" s="270" t="str">
        <f>B⓵_マスタ登録!$G$36</f>
        <v>仮勘定</v>
      </c>
      <c r="Q121" s="271"/>
      <c r="R121" s="103" t="str">
        <f>B⓵_マスタ登録!$F$142</f>
        <v>購買部</v>
      </c>
      <c r="S121" s="276">
        <f>'B②-1_【購買部】入力画面'!$P$87</f>
        <v>100</v>
      </c>
      <c r="T121" s="277"/>
      <c r="U121" s="48" t="s">
        <v>422</v>
      </c>
    </row>
    <row r="122" spans="2:21" ht="23" thickBot="1" x14ac:dyDescent="0.6">
      <c r="B122" s="85" t="s">
        <v>306</v>
      </c>
      <c r="C122" s="86"/>
      <c r="D122" s="86"/>
      <c r="E122" s="86"/>
      <c r="F122" s="86"/>
      <c r="G122" s="86"/>
      <c r="H122" s="86"/>
      <c r="I122" s="102"/>
      <c r="J122" s="102"/>
      <c r="K122" s="87"/>
      <c r="L122" s="87"/>
      <c r="M122" s="87"/>
      <c r="N122" s="47"/>
      <c r="O122" s="86"/>
      <c r="P122" s="86"/>
      <c r="Q122" s="86"/>
      <c r="R122" s="86"/>
      <c r="S122" s="88"/>
      <c r="T122" s="88"/>
      <c r="U122" s="48"/>
    </row>
    <row r="123" spans="2:21" ht="23" thickBot="1" x14ac:dyDescent="0.6">
      <c r="B123" s="84" t="s">
        <v>397</v>
      </c>
      <c r="C123" s="71">
        <f>C118</f>
        <v>44561</v>
      </c>
      <c r="D123" s="270">
        <f>B⓵_マスタ登録!$F$117</f>
        <v>711</v>
      </c>
      <c r="E123" s="271"/>
      <c r="F123" s="270" t="str">
        <f>B⓵_マスタ登録!$G$117</f>
        <v>在庫数量</v>
      </c>
      <c r="G123" s="272"/>
      <c r="H123" s="271"/>
      <c r="I123" s="270" t="str">
        <f>B⓵_マスタ登録!$F$142</f>
        <v>購買部</v>
      </c>
      <c r="J123" s="271"/>
      <c r="K123" s="281">
        <f>'B②-1_【購買部】入力画面'!$P$47</f>
        <v>300</v>
      </c>
      <c r="L123" s="282"/>
      <c r="M123" s="283"/>
      <c r="N123" s="101" t="s">
        <v>307</v>
      </c>
      <c r="O123" s="103">
        <f>B⓵_マスタ登録!$F$119</f>
        <v>712</v>
      </c>
      <c r="P123" s="278" t="str">
        <f>B⓵_マスタ登録!$G$119</f>
        <v>在庫数量の増加原因：商品仕入</v>
      </c>
      <c r="Q123" s="280"/>
      <c r="R123" s="103" t="str">
        <f>B⓵_マスタ登録!$F$142</f>
        <v>購買部</v>
      </c>
      <c r="S123" s="276">
        <f>'B②-1_【購買部】入力画面'!$P$47</f>
        <v>300</v>
      </c>
      <c r="T123" s="277"/>
      <c r="U123" s="48" t="s">
        <v>43</v>
      </c>
    </row>
    <row r="124" spans="2:21" ht="23" thickBot="1" x14ac:dyDescent="0.6">
      <c r="B124" s="85" t="s">
        <v>306</v>
      </c>
      <c r="C124" s="86"/>
      <c r="D124" s="86"/>
      <c r="E124" s="86"/>
      <c r="F124" s="86"/>
      <c r="G124" s="86"/>
      <c r="H124" s="86"/>
      <c r="I124" s="102"/>
      <c r="J124" s="102"/>
      <c r="K124" s="87"/>
      <c r="L124" s="87"/>
      <c r="M124" s="87"/>
      <c r="N124" s="47"/>
      <c r="O124" s="86"/>
      <c r="P124" s="86"/>
      <c r="Q124" s="86"/>
      <c r="R124" s="86"/>
      <c r="S124" s="88"/>
      <c r="T124" s="88"/>
      <c r="U124" s="48"/>
    </row>
    <row r="125" spans="2:21" ht="23" thickBot="1" x14ac:dyDescent="0.6">
      <c r="B125" s="84" t="s">
        <v>398</v>
      </c>
      <c r="C125" s="71">
        <f>C123</f>
        <v>44561</v>
      </c>
      <c r="D125" s="270">
        <f>B⓵_マスタ登録!$F$121</f>
        <v>713</v>
      </c>
      <c r="E125" s="271"/>
      <c r="F125" s="278" t="str">
        <f>B⓵_マスタ登録!$G$121</f>
        <v>在庫数量の減少原因：商品出荷</v>
      </c>
      <c r="G125" s="279"/>
      <c r="H125" s="280"/>
      <c r="I125" s="270" t="str">
        <f>B⓵_マスタ登録!$F$142</f>
        <v>購買部</v>
      </c>
      <c r="J125" s="271"/>
      <c r="K125" s="281">
        <f>'B②-1_【購買部】入力画面'!$P$51</f>
        <v>212</v>
      </c>
      <c r="L125" s="282"/>
      <c r="M125" s="283"/>
      <c r="N125" s="101" t="s">
        <v>307</v>
      </c>
      <c r="O125" s="103">
        <f>B⓵_マスタ登録!$F$117</f>
        <v>711</v>
      </c>
      <c r="P125" s="278" t="str">
        <f>B⓵_マスタ登録!$G$117</f>
        <v>在庫数量</v>
      </c>
      <c r="Q125" s="280"/>
      <c r="R125" s="103" t="str">
        <f>B⓵_マスタ登録!$F$142</f>
        <v>購買部</v>
      </c>
      <c r="S125" s="276">
        <f>'B②-1_【購買部】入力画面'!$P$51</f>
        <v>212</v>
      </c>
      <c r="T125" s="277"/>
      <c r="U125" s="48" t="s">
        <v>43</v>
      </c>
    </row>
    <row r="126" spans="2:21" ht="22.5" x14ac:dyDescent="0.55000000000000004">
      <c r="B126" s="14"/>
      <c r="C126" s="15"/>
      <c r="D126" s="15"/>
      <c r="E126" s="15"/>
      <c r="F126" s="15"/>
      <c r="G126" s="15"/>
      <c r="H126" s="15"/>
      <c r="I126" s="15"/>
      <c r="J126" s="15"/>
      <c r="K126" s="15"/>
      <c r="L126" s="15"/>
      <c r="M126" s="15"/>
      <c r="N126" s="15"/>
      <c r="O126" s="15"/>
      <c r="P126" s="15"/>
      <c r="Q126" s="15"/>
      <c r="R126" s="15"/>
      <c r="S126" s="15"/>
      <c r="T126" s="15"/>
      <c r="U126" s="48"/>
    </row>
    <row r="127" spans="2:21" ht="23" thickBot="1" x14ac:dyDescent="0.6">
      <c r="B127" s="46" t="s">
        <v>305</v>
      </c>
      <c r="C127" s="15"/>
      <c r="D127" s="15"/>
      <c r="E127" s="15"/>
      <c r="F127" s="15"/>
      <c r="G127" s="15"/>
      <c r="H127" s="15"/>
      <c r="I127" s="15"/>
      <c r="J127" s="15"/>
      <c r="K127" s="15"/>
      <c r="L127" s="15"/>
      <c r="M127" s="15"/>
      <c r="N127" s="15"/>
      <c r="O127" s="15"/>
      <c r="P127" s="15"/>
      <c r="Q127" s="15"/>
      <c r="R127" s="15"/>
      <c r="S127" s="15"/>
      <c r="T127" s="15"/>
      <c r="U127" s="48"/>
    </row>
    <row r="128" spans="2:21" ht="23" thickBot="1" x14ac:dyDescent="0.6">
      <c r="B128" s="84" t="s">
        <v>399</v>
      </c>
      <c r="C128" s="71">
        <v>44592</v>
      </c>
      <c r="D128" s="270">
        <f>B⓵_マスタ登録!$K$78</f>
        <v>501</v>
      </c>
      <c r="E128" s="271"/>
      <c r="F128" s="270" t="str">
        <f>B⓵_マスタ登録!$L$78</f>
        <v>商品仕入高</v>
      </c>
      <c r="G128" s="272"/>
      <c r="H128" s="271"/>
      <c r="I128" s="270" t="str">
        <f>B⓵_マスタ登録!$F$142</f>
        <v>購買部</v>
      </c>
      <c r="J128" s="271"/>
      <c r="K128" s="273">
        <f>'B②-1_【購買部】入力画面'!$Q$67</f>
        <v>17100</v>
      </c>
      <c r="L128" s="274"/>
      <c r="M128" s="275"/>
      <c r="N128" s="101" t="s">
        <v>423</v>
      </c>
      <c r="O128" s="103">
        <f>B⓵_マスタ登録!$F$36</f>
        <v>199</v>
      </c>
      <c r="P128" s="270" t="str">
        <f>B⓵_マスタ登録!$G$36</f>
        <v>仮勘定</v>
      </c>
      <c r="Q128" s="271"/>
      <c r="R128" s="103" t="str">
        <f>B⓵_マスタ登録!$F$142</f>
        <v>購買部</v>
      </c>
      <c r="S128" s="276">
        <f>'B②-1_【購買部】入力画面'!$Q$67</f>
        <v>17100</v>
      </c>
      <c r="T128" s="277"/>
      <c r="U128" s="48" t="s">
        <v>422</v>
      </c>
    </row>
    <row r="129" spans="2:21" ht="23" thickBot="1" x14ac:dyDescent="0.6">
      <c r="B129" s="94"/>
      <c r="C129" s="104"/>
      <c r="D129" s="270">
        <f>B⓵_マスタ登録!$F$36</f>
        <v>199</v>
      </c>
      <c r="E129" s="271"/>
      <c r="F129" s="270" t="str">
        <f>B⓵_マスタ登録!$G$36</f>
        <v>仮勘定</v>
      </c>
      <c r="G129" s="272"/>
      <c r="H129" s="271"/>
      <c r="I129" s="270" t="str">
        <f>B⓵_マスタ登録!$F$142</f>
        <v>購買部</v>
      </c>
      <c r="J129" s="271"/>
      <c r="K129" s="273">
        <f>'B②-1_【購買部】入力画面'!$Q$71</f>
        <v>3819</v>
      </c>
      <c r="L129" s="274"/>
      <c r="M129" s="275"/>
      <c r="N129" s="101" t="s">
        <v>423</v>
      </c>
      <c r="O129" s="103">
        <f>B⓵_マスタ登録!$K$79</f>
        <v>505</v>
      </c>
      <c r="P129" s="270" t="str">
        <f>B⓵_マスタ登録!$L$79</f>
        <v>商品たな卸高の増減</v>
      </c>
      <c r="Q129" s="271"/>
      <c r="R129" s="103" t="str">
        <f>B⓵_マスタ登録!$F$142</f>
        <v>購買部</v>
      </c>
      <c r="S129" s="276">
        <f>'B②-1_【購買部】入力画面'!$Q$71</f>
        <v>3819</v>
      </c>
      <c r="T129" s="277"/>
      <c r="U129" s="48" t="s">
        <v>422</v>
      </c>
    </row>
    <row r="130" spans="2:21" ht="23" thickBot="1" x14ac:dyDescent="0.6">
      <c r="B130" s="94"/>
      <c r="C130" s="104"/>
      <c r="D130" s="270">
        <f>B⓵_マスタ登録!$I$82</f>
        <v>521</v>
      </c>
      <c r="E130" s="271"/>
      <c r="F130" s="270" t="str">
        <f>B⓵_マスタ登録!$J$82</f>
        <v>人件費</v>
      </c>
      <c r="G130" s="272"/>
      <c r="H130" s="271"/>
      <c r="I130" s="270" t="str">
        <f>B⓵_マスタ登録!$F$142</f>
        <v>購買部</v>
      </c>
      <c r="J130" s="271"/>
      <c r="K130" s="273">
        <f>'B②-1_【購買部】入力画面'!$Q$83</f>
        <v>900</v>
      </c>
      <c r="L130" s="274"/>
      <c r="M130" s="275"/>
      <c r="N130" s="101" t="s">
        <v>423</v>
      </c>
      <c r="O130" s="103">
        <f>B⓵_マスタ登録!$F$36</f>
        <v>199</v>
      </c>
      <c r="P130" s="270" t="str">
        <f>B⓵_マスタ登録!$G$36</f>
        <v>仮勘定</v>
      </c>
      <c r="Q130" s="271"/>
      <c r="R130" s="103" t="str">
        <f>B⓵_マスタ登録!$F$142</f>
        <v>購買部</v>
      </c>
      <c r="S130" s="276">
        <f>'B②-1_【購買部】入力画面'!$Q$83</f>
        <v>900</v>
      </c>
      <c r="T130" s="277"/>
      <c r="U130" s="48" t="s">
        <v>422</v>
      </c>
    </row>
    <row r="131" spans="2:21" ht="23" thickBot="1" x14ac:dyDescent="0.6">
      <c r="B131" s="94"/>
      <c r="C131" s="104"/>
      <c r="D131" s="270">
        <f>B⓵_マスタ登録!$I$83</f>
        <v>522</v>
      </c>
      <c r="E131" s="271"/>
      <c r="F131" s="270" t="str">
        <f>B⓵_マスタ登録!$J$83</f>
        <v>固定販管費</v>
      </c>
      <c r="G131" s="272"/>
      <c r="H131" s="271"/>
      <c r="I131" s="270" t="str">
        <f>B⓵_マスタ登録!$F$142</f>
        <v>購買部</v>
      </c>
      <c r="J131" s="271"/>
      <c r="K131" s="273">
        <f>'B②-1_【購買部】入力画面'!Q$87</f>
        <v>100</v>
      </c>
      <c r="L131" s="274"/>
      <c r="M131" s="275"/>
      <c r="N131" s="101" t="s">
        <v>423</v>
      </c>
      <c r="O131" s="103">
        <f>B⓵_マスタ登録!$F$36</f>
        <v>199</v>
      </c>
      <c r="P131" s="270" t="str">
        <f>B⓵_マスタ登録!$G$36</f>
        <v>仮勘定</v>
      </c>
      <c r="Q131" s="271"/>
      <c r="R131" s="103" t="str">
        <f>B⓵_マスタ登録!$F$142</f>
        <v>購買部</v>
      </c>
      <c r="S131" s="276">
        <f>'B②-1_【購買部】入力画面'!$Q$87</f>
        <v>100</v>
      </c>
      <c r="T131" s="277"/>
      <c r="U131" s="48" t="s">
        <v>422</v>
      </c>
    </row>
    <row r="132" spans="2:21" ht="23" thickBot="1" x14ac:dyDescent="0.6">
      <c r="B132" s="85" t="s">
        <v>306</v>
      </c>
      <c r="C132" s="86"/>
      <c r="D132" s="86"/>
      <c r="E132" s="86"/>
      <c r="F132" s="86"/>
      <c r="G132" s="86"/>
      <c r="H132" s="86"/>
      <c r="I132" s="102"/>
      <c r="J132" s="102"/>
      <c r="K132" s="87"/>
      <c r="L132" s="87"/>
      <c r="M132" s="87"/>
      <c r="N132" s="47"/>
      <c r="O132" s="86"/>
      <c r="P132" s="86"/>
      <c r="Q132" s="86"/>
      <c r="R132" s="86"/>
      <c r="S132" s="88"/>
      <c r="T132" s="88"/>
      <c r="U132" s="48"/>
    </row>
    <row r="133" spans="2:21" ht="23" thickBot="1" x14ac:dyDescent="0.6">
      <c r="B133" s="84" t="s">
        <v>400</v>
      </c>
      <c r="C133" s="71">
        <f>C128</f>
        <v>44592</v>
      </c>
      <c r="D133" s="270">
        <f>B⓵_マスタ登録!$F$117</f>
        <v>711</v>
      </c>
      <c r="E133" s="271"/>
      <c r="F133" s="270" t="str">
        <f>B⓵_マスタ登録!$G$117</f>
        <v>在庫数量</v>
      </c>
      <c r="G133" s="272"/>
      <c r="H133" s="271"/>
      <c r="I133" s="270" t="str">
        <f>B⓵_マスタ登録!$F$142</f>
        <v>購買部</v>
      </c>
      <c r="J133" s="271"/>
      <c r="K133" s="281">
        <f>'B②-1_【購買部】入力画面'!$Q$47</f>
        <v>300</v>
      </c>
      <c r="L133" s="282"/>
      <c r="M133" s="283"/>
      <c r="N133" s="101" t="s">
        <v>307</v>
      </c>
      <c r="O133" s="103">
        <f>B⓵_マスタ登録!$F$119</f>
        <v>712</v>
      </c>
      <c r="P133" s="278" t="str">
        <f>B⓵_マスタ登録!$G$119</f>
        <v>在庫数量の増加原因：商品仕入</v>
      </c>
      <c r="Q133" s="280"/>
      <c r="R133" s="103" t="str">
        <f>B⓵_マスタ登録!$F$142</f>
        <v>購買部</v>
      </c>
      <c r="S133" s="276">
        <f>'B②-1_【購買部】入力画面'!$Q$47</f>
        <v>300</v>
      </c>
      <c r="T133" s="277"/>
      <c r="U133" s="48" t="s">
        <v>43</v>
      </c>
    </row>
    <row r="134" spans="2:21" ht="23" thickBot="1" x14ac:dyDescent="0.6">
      <c r="B134" s="85" t="s">
        <v>306</v>
      </c>
      <c r="C134" s="86"/>
      <c r="D134" s="86"/>
      <c r="E134" s="86"/>
      <c r="F134" s="86"/>
      <c r="G134" s="86"/>
      <c r="H134" s="86"/>
      <c r="I134" s="102"/>
      <c r="J134" s="102"/>
      <c r="K134" s="87"/>
      <c r="L134" s="87"/>
      <c r="M134" s="87"/>
      <c r="N134" s="47"/>
      <c r="O134" s="86"/>
      <c r="P134" s="86"/>
      <c r="Q134" s="86"/>
      <c r="R134" s="86"/>
      <c r="S134" s="88"/>
      <c r="T134" s="88"/>
      <c r="U134" s="48"/>
    </row>
    <row r="135" spans="2:21" ht="23" thickBot="1" x14ac:dyDescent="0.6">
      <c r="B135" s="84" t="s">
        <v>401</v>
      </c>
      <c r="C135" s="71">
        <f>C133</f>
        <v>44592</v>
      </c>
      <c r="D135" s="270">
        <f>B⓵_マスタ登録!$F$121</f>
        <v>713</v>
      </c>
      <c r="E135" s="271"/>
      <c r="F135" s="278" t="str">
        <f>B⓵_マスタ登録!$G$121</f>
        <v>在庫数量の減少原因：商品出荷</v>
      </c>
      <c r="G135" s="279"/>
      <c r="H135" s="280"/>
      <c r="I135" s="270" t="str">
        <f>B⓵_マスタ登録!$F$142</f>
        <v>購買部</v>
      </c>
      <c r="J135" s="271"/>
      <c r="K135" s="281">
        <f>'B②-1_【購買部】入力画面'!$Q$51</f>
        <v>233</v>
      </c>
      <c r="L135" s="282"/>
      <c r="M135" s="283"/>
      <c r="N135" s="101" t="s">
        <v>307</v>
      </c>
      <c r="O135" s="103">
        <f>B⓵_マスタ登録!$F$117</f>
        <v>711</v>
      </c>
      <c r="P135" s="278" t="str">
        <f>B⓵_マスタ登録!$G$117</f>
        <v>在庫数量</v>
      </c>
      <c r="Q135" s="280"/>
      <c r="R135" s="103" t="str">
        <f>B⓵_マスタ登録!$F$142</f>
        <v>購買部</v>
      </c>
      <c r="S135" s="276">
        <f>'B②-1_【購買部】入力画面'!$Q$51</f>
        <v>233</v>
      </c>
      <c r="T135" s="277"/>
      <c r="U135" s="48" t="s">
        <v>43</v>
      </c>
    </row>
    <row r="136" spans="2:21" ht="22.5" x14ac:dyDescent="0.55000000000000004">
      <c r="B136" s="14"/>
      <c r="C136" s="15"/>
      <c r="D136" s="15"/>
      <c r="E136" s="15"/>
      <c r="F136" s="15"/>
      <c r="G136" s="15"/>
      <c r="H136" s="15"/>
      <c r="I136" s="15"/>
      <c r="J136" s="15"/>
      <c r="K136" s="15"/>
      <c r="L136" s="15"/>
      <c r="M136" s="15"/>
      <c r="N136" s="15"/>
      <c r="O136" s="15"/>
      <c r="P136" s="15"/>
      <c r="Q136" s="15"/>
      <c r="R136" s="15"/>
      <c r="S136" s="15"/>
      <c r="T136" s="15"/>
      <c r="U136" s="48"/>
    </row>
    <row r="137" spans="2:21" ht="23" thickBot="1" x14ac:dyDescent="0.6">
      <c r="B137" s="46" t="s">
        <v>305</v>
      </c>
      <c r="C137" s="15"/>
      <c r="D137" s="15"/>
      <c r="E137" s="15"/>
      <c r="F137" s="15"/>
      <c r="G137" s="15"/>
      <c r="H137" s="15"/>
      <c r="I137" s="15"/>
      <c r="J137" s="15"/>
      <c r="K137" s="15"/>
      <c r="L137" s="15"/>
      <c r="M137" s="15"/>
      <c r="N137" s="15"/>
      <c r="O137" s="15"/>
      <c r="P137" s="15"/>
      <c r="Q137" s="15"/>
      <c r="R137" s="15"/>
      <c r="S137" s="15"/>
      <c r="T137" s="15"/>
      <c r="U137" s="48"/>
    </row>
    <row r="138" spans="2:21" ht="23" thickBot="1" x14ac:dyDescent="0.6">
      <c r="B138" s="84" t="s">
        <v>402</v>
      </c>
      <c r="C138" s="71">
        <v>44620</v>
      </c>
      <c r="D138" s="270">
        <f>B⓵_マスタ登録!$K$78</f>
        <v>501</v>
      </c>
      <c r="E138" s="271"/>
      <c r="F138" s="270" t="str">
        <f>B⓵_マスタ登録!$L$78</f>
        <v>商品仕入高</v>
      </c>
      <c r="G138" s="272"/>
      <c r="H138" s="271"/>
      <c r="I138" s="270" t="str">
        <f>B⓵_マスタ登録!$F$142</f>
        <v>購買部</v>
      </c>
      <c r="J138" s="271"/>
      <c r="K138" s="273">
        <f>'B②-1_【購買部】入力画面'!$R$67</f>
        <v>17100</v>
      </c>
      <c r="L138" s="274"/>
      <c r="M138" s="275"/>
      <c r="N138" s="101" t="s">
        <v>423</v>
      </c>
      <c r="O138" s="103">
        <f>B⓵_マスタ登録!$F$36</f>
        <v>199</v>
      </c>
      <c r="P138" s="270" t="str">
        <f>B⓵_マスタ登録!$G$36</f>
        <v>仮勘定</v>
      </c>
      <c r="Q138" s="271"/>
      <c r="R138" s="103" t="str">
        <f>B⓵_マスタ登録!$F$142</f>
        <v>購買部</v>
      </c>
      <c r="S138" s="276">
        <f>'B②-1_【購買部】入力画面'!$R$67</f>
        <v>17100</v>
      </c>
      <c r="T138" s="277"/>
      <c r="U138" s="48" t="s">
        <v>422</v>
      </c>
    </row>
    <row r="139" spans="2:21" ht="23" thickBot="1" x14ac:dyDescent="0.6">
      <c r="B139" s="94"/>
      <c r="C139" s="104"/>
      <c r="D139" s="270">
        <f>B⓵_マスタ登録!$F$36</f>
        <v>199</v>
      </c>
      <c r="E139" s="271"/>
      <c r="F139" s="270" t="str">
        <f>B⓵_マスタ登録!$G$36</f>
        <v>仮勘定</v>
      </c>
      <c r="G139" s="272"/>
      <c r="H139" s="271"/>
      <c r="I139" s="270" t="str">
        <f>B⓵_マスタ登録!$F$142</f>
        <v>購買部</v>
      </c>
      <c r="J139" s="271"/>
      <c r="K139" s="273">
        <f>'B②-1_【購買部】入力画面'!$R$71</f>
        <v>2508</v>
      </c>
      <c r="L139" s="274"/>
      <c r="M139" s="275"/>
      <c r="N139" s="101" t="s">
        <v>423</v>
      </c>
      <c r="O139" s="103">
        <f>B⓵_マスタ登録!$K$79</f>
        <v>505</v>
      </c>
      <c r="P139" s="270" t="str">
        <f>B⓵_マスタ登録!$L$79</f>
        <v>商品たな卸高の増減</v>
      </c>
      <c r="Q139" s="271"/>
      <c r="R139" s="103" t="str">
        <f>B⓵_マスタ登録!$F$142</f>
        <v>購買部</v>
      </c>
      <c r="S139" s="276">
        <f>'B②-1_【購買部】入力画面'!$R$71</f>
        <v>2508</v>
      </c>
      <c r="T139" s="277"/>
      <c r="U139" s="48" t="s">
        <v>422</v>
      </c>
    </row>
    <row r="140" spans="2:21" ht="23" thickBot="1" x14ac:dyDescent="0.6">
      <c r="B140" s="94"/>
      <c r="C140" s="104"/>
      <c r="D140" s="270">
        <f>B⓵_マスタ登録!$I$82</f>
        <v>521</v>
      </c>
      <c r="E140" s="271"/>
      <c r="F140" s="270" t="str">
        <f>B⓵_マスタ登録!$J$82</f>
        <v>人件費</v>
      </c>
      <c r="G140" s="272"/>
      <c r="H140" s="271"/>
      <c r="I140" s="270" t="str">
        <f>B⓵_マスタ登録!$F$142</f>
        <v>購買部</v>
      </c>
      <c r="J140" s="271"/>
      <c r="K140" s="273">
        <f>'B②-1_【購買部】入力画面'!$R$83</f>
        <v>900</v>
      </c>
      <c r="L140" s="274"/>
      <c r="M140" s="275"/>
      <c r="N140" s="101" t="s">
        <v>423</v>
      </c>
      <c r="O140" s="103">
        <f>B⓵_マスタ登録!$F$36</f>
        <v>199</v>
      </c>
      <c r="P140" s="270" t="str">
        <f>B⓵_マスタ登録!$G$36</f>
        <v>仮勘定</v>
      </c>
      <c r="Q140" s="271"/>
      <c r="R140" s="103" t="str">
        <f>B⓵_マスタ登録!$F$142</f>
        <v>購買部</v>
      </c>
      <c r="S140" s="276">
        <f>'B②-1_【購買部】入力画面'!$R$83</f>
        <v>900</v>
      </c>
      <c r="T140" s="277"/>
      <c r="U140" s="48" t="s">
        <v>422</v>
      </c>
    </row>
    <row r="141" spans="2:21" ht="23" thickBot="1" x14ac:dyDescent="0.6">
      <c r="B141" s="94"/>
      <c r="C141" s="104"/>
      <c r="D141" s="270">
        <f>B⓵_マスタ登録!$I$83</f>
        <v>522</v>
      </c>
      <c r="E141" s="271"/>
      <c r="F141" s="270" t="str">
        <f>B⓵_マスタ登録!$J$83</f>
        <v>固定販管費</v>
      </c>
      <c r="G141" s="272"/>
      <c r="H141" s="271"/>
      <c r="I141" s="270" t="str">
        <f>B⓵_マスタ登録!$F$142</f>
        <v>購買部</v>
      </c>
      <c r="J141" s="271"/>
      <c r="K141" s="273">
        <f>'B②-1_【購買部】入力画面'!R$87</f>
        <v>100</v>
      </c>
      <c r="L141" s="274"/>
      <c r="M141" s="275"/>
      <c r="N141" s="101" t="s">
        <v>423</v>
      </c>
      <c r="O141" s="103">
        <f>B⓵_マスタ登録!$F$36</f>
        <v>199</v>
      </c>
      <c r="P141" s="270" t="str">
        <f>B⓵_マスタ登録!$G$36</f>
        <v>仮勘定</v>
      </c>
      <c r="Q141" s="271"/>
      <c r="R141" s="103" t="str">
        <f>B⓵_マスタ登録!$F$142</f>
        <v>購買部</v>
      </c>
      <c r="S141" s="276">
        <f>'B②-1_【購買部】入力画面'!$R$87</f>
        <v>100</v>
      </c>
      <c r="T141" s="277"/>
      <c r="U141" s="48" t="s">
        <v>422</v>
      </c>
    </row>
    <row r="142" spans="2:21" ht="23" thickBot="1" x14ac:dyDescent="0.6">
      <c r="B142" s="85" t="s">
        <v>306</v>
      </c>
      <c r="C142" s="86"/>
      <c r="D142" s="86"/>
      <c r="E142" s="86"/>
      <c r="F142" s="86"/>
      <c r="G142" s="86"/>
      <c r="H142" s="86"/>
      <c r="I142" s="102"/>
      <c r="J142" s="102"/>
      <c r="K142" s="87"/>
      <c r="L142" s="87"/>
      <c r="M142" s="87"/>
      <c r="N142" s="47"/>
      <c r="O142" s="86"/>
      <c r="P142" s="86"/>
      <c r="Q142" s="86"/>
      <c r="R142" s="86"/>
      <c r="S142" s="88"/>
      <c r="T142" s="88"/>
      <c r="U142" s="48"/>
    </row>
    <row r="143" spans="2:21" ht="23" thickBot="1" x14ac:dyDescent="0.6">
      <c r="B143" s="84" t="s">
        <v>403</v>
      </c>
      <c r="C143" s="71">
        <f>C138</f>
        <v>44620</v>
      </c>
      <c r="D143" s="270">
        <f>B⓵_マスタ登録!$F$117</f>
        <v>711</v>
      </c>
      <c r="E143" s="271"/>
      <c r="F143" s="270" t="str">
        <f>B⓵_マスタ登録!$G$117</f>
        <v>在庫数量</v>
      </c>
      <c r="G143" s="272"/>
      <c r="H143" s="271"/>
      <c r="I143" s="270" t="str">
        <f>B⓵_マスタ登録!$F$142</f>
        <v>購買部</v>
      </c>
      <c r="J143" s="271"/>
      <c r="K143" s="281">
        <f>'B②-1_【購買部】入力画面'!$R$47</f>
        <v>300</v>
      </c>
      <c r="L143" s="282"/>
      <c r="M143" s="283"/>
      <c r="N143" s="101" t="s">
        <v>307</v>
      </c>
      <c r="O143" s="103">
        <f>B⓵_マスタ登録!$F$119</f>
        <v>712</v>
      </c>
      <c r="P143" s="278" t="str">
        <f>B⓵_マスタ登録!$G$119</f>
        <v>在庫数量の増加原因：商品仕入</v>
      </c>
      <c r="Q143" s="280"/>
      <c r="R143" s="103" t="str">
        <f>B⓵_マスタ登録!$F$142</f>
        <v>購買部</v>
      </c>
      <c r="S143" s="276">
        <f>'B②-1_【購買部】入力画面'!$R$47</f>
        <v>300</v>
      </c>
      <c r="T143" s="277"/>
      <c r="U143" s="48" t="s">
        <v>43</v>
      </c>
    </row>
    <row r="144" spans="2:21" ht="23" thickBot="1" x14ac:dyDescent="0.6">
      <c r="B144" s="85" t="s">
        <v>306</v>
      </c>
      <c r="C144" s="86"/>
      <c r="D144" s="86"/>
      <c r="E144" s="86"/>
      <c r="F144" s="86"/>
      <c r="G144" s="86"/>
      <c r="H144" s="86"/>
      <c r="I144" s="102"/>
      <c r="J144" s="102"/>
      <c r="K144" s="87"/>
      <c r="L144" s="87"/>
      <c r="M144" s="87"/>
      <c r="N144" s="47"/>
      <c r="O144" s="86"/>
      <c r="P144" s="86"/>
      <c r="Q144" s="86"/>
      <c r="R144" s="86"/>
      <c r="S144" s="88"/>
      <c r="T144" s="88"/>
      <c r="U144" s="48"/>
    </row>
    <row r="145" spans="2:21" ht="23" thickBot="1" x14ac:dyDescent="0.6">
      <c r="B145" s="84" t="s">
        <v>404</v>
      </c>
      <c r="C145" s="71">
        <f>C143</f>
        <v>44620</v>
      </c>
      <c r="D145" s="270">
        <f>B⓵_マスタ登録!$F$121</f>
        <v>713</v>
      </c>
      <c r="E145" s="271"/>
      <c r="F145" s="278" t="str">
        <f>B⓵_マスタ登録!$G$121</f>
        <v>在庫数量の減少原因：商品出荷</v>
      </c>
      <c r="G145" s="279"/>
      <c r="H145" s="280"/>
      <c r="I145" s="270" t="str">
        <f>B⓵_マスタ登録!$F$142</f>
        <v>購買部</v>
      </c>
      <c r="J145" s="271"/>
      <c r="K145" s="281">
        <f>'B②-1_【購買部】入力画面'!$R$51</f>
        <v>256</v>
      </c>
      <c r="L145" s="282"/>
      <c r="M145" s="283"/>
      <c r="N145" s="101" t="s">
        <v>307</v>
      </c>
      <c r="O145" s="103">
        <f>B⓵_マスタ登録!$F$117</f>
        <v>711</v>
      </c>
      <c r="P145" s="278" t="str">
        <f>B⓵_マスタ登録!$G$117</f>
        <v>在庫数量</v>
      </c>
      <c r="Q145" s="280"/>
      <c r="R145" s="103" t="str">
        <f>B⓵_マスタ登録!$F$142</f>
        <v>購買部</v>
      </c>
      <c r="S145" s="276">
        <f>'B②-1_【購買部】入力画面'!$R$51</f>
        <v>256</v>
      </c>
      <c r="T145" s="277"/>
      <c r="U145" s="48" t="s">
        <v>43</v>
      </c>
    </row>
    <row r="146" spans="2:21" ht="22.5" x14ac:dyDescent="0.55000000000000004">
      <c r="B146" s="14"/>
      <c r="C146" s="15"/>
      <c r="D146" s="15"/>
      <c r="E146" s="15"/>
      <c r="F146" s="15"/>
      <c r="G146" s="15"/>
      <c r="H146" s="15"/>
      <c r="I146" s="15"/>
      <c r="J146" s="15"/>
      <c r="K146" s="15"/>
      <c r="L146" s="15"/>
      <c r="M146" s="15"/>
      <c r="N146" s="15"/>
      <c r="O146" s="15"/>
      <c r="P146" s="15"/>
      <c r="Q146" s="15"/>
      <c r="R146" s="15"/>
      <c r="S146" s="15"/>
      <c r="T146" s="15"/>
      <c r="U146" s="48"/>
    </row>
    <row r="147" spans="2:21" ht="23" thickBot="1" x14ac:dyDescent="0.6">
      <c r="B147" s="46" t="s">
        <v>305</v>
      </c>
      <c r="C147" s="15"/>
      <c r="D147" s="15"/>
      <c r="E147" s="15"/>
      <c r="F147" s="15"/>
      <c r="G147" s="15"/>
      <c r="H147" s="15"/>
      <c r="I147" s="15"/>
      <c r="J147" s="15"/>
      <c r="K147" s="15"/>
      <c r="L147" s="15"/>
      <c r="M147" s="15"/>
      <c r="N147" s="15"/>
      <c r="O147" s="15"/>
      <c r="P147" s="15"/>
      <c r="Q147" s="15"/>
      <c r="R147" s="15"/>
      <c r="S147" s="15"/>
      <c r="T147" s="15"/>
      <c r="U147" s="48"/>
    </row>
    <row r="148" spans="2:21" ht="23" thickBot="1" x14ac:dyDescent="0.6">
      <c r="B148" s="84" t="s">
        <v>405</v>
      </c>
      <c r="C148" s="71">
        <v>44651</v>
      </c>
      <c r="D148" s="270">
        <f>B⓵_マスタ登録!$K$78</f>
        <v>501</v>
      </c>
      <c r="E148" s="271"/>
      <c r="F148" s="270" t="str">
        <f>B⓵_マスタ登録!$L$78</f>
        <v>商品仕入高</v>
      </c>
      <c r="G148" s="272"/>
      <c r="H148" s="271"/>
      <c r="I148" s="270" t="str">
        <f>B⓵_マスタ登録!$F$142</f>
        <v>購買部</v>
      </c>
      <c r="J148" s="271"/>
      <c r="K148" s="273"/>
      <c r="L148" s="274"/>
      <c r="M148" s="275"/>
      <c r="N148" s="101" t="s">
        <v>423</v>
      </c>
      <c r="O148" s="103">
        <f>B⓵_マスタ登録!$F$36</f>
        <v>199</v>
      </c>
      <c r="P148" s="270" t="str">
        <f>B⓵_マスタ登録!$G$36</f>
        <v>仮勘定</v>
      </c>
      <c r="Q148" s="271"/>
      <c r="R148" s="103" t="str">
        <f>B⓵_マスタ登録!$F$142</f>
        <v>購買部</v>
      </c>
      <c r="S148" s="276"/>
      <c r="T148" s="277"/>
      <c r="U148" s="48" t="s">
        <v>422</v>
      </c>
    </row>
    <row r="149" spans="2:21" ht="23" thickBot="1" x14ac:dyDescent="0.6">
      <c r="B149" s="94"/>
      <c r="C149" s="104"/>
      <c r="D149" s="270">
        <f>B⓵_マスタ登録!$F$36</f>
        <v>199</v>
      </c>
      <c r="E149" s="271"/>
      <c r="F149" s="270" t="str">
        <f>B⓵_マスタ登録!$G$36</f>
        <v>仮勘定</v>
      </c>
      <c r="G149" s="272"/>
      <c r="H149" s="271"/>
      <c r="I149" s="270" t="str">
        <f>B⓵_マスタ登録!$F$142</f>
        <v>購買部</v>
      </c>
      <c r="J149" s="271"/>
      <c r="K149" s="273"/>
      <c r="L149" s="274"/>
      <c r="M149" s="275"/>
      <c r="N149" s="101" t="s">
        <v>423</v>
      </c>
      <c r="O149" s="103">
        <f>B⓵_マスタ登録!$K$79</f>
        <v>505</v>
      </c>
      <c r="P149" s="270" t="str">
        <f>B⓵_マスタ登録!$L$79</f>
        <v>商品たな卸高の増減</v>
      </c>
      <c r="Q149" s="271"/>
      <c r="R149" s="103" t="str">
        <f>B⓵_マスタ登録!$F$142</f>
        <v>購買部</v>
      </c>
      <c r="S149" s="276"/>
      <c r="T149" s="277"/>
      <c r="U149" s="48" t="s">
        <v>422</v>
      </c>
    </row>
    <row r="150" spans="2:21" ht="23" thickBot="1" x14ac:dyDescent="0.6">
      <c r="B150" s="94"/>
      <c r="C150" s="104"/>
      <c r="D150" s="270">
        <f>B⓵_マスタ登録!$I$82</f>
        <v>521</v>
      </c>
      <c r="E150" s="271"/>
      <c r="F150" s="270" t="str">
        <f>B⓵_マスタ登録!$J$82</f>
        <v>人件費</v>
      </c>
      <c r="G150" s="272"/>
      <c r="H150" s="271"/>
      <c r="I150" s="270" t="str">
        <f>B⓵_マスタ登録!$F$142</f>
        <v>購買部</v>
      </c>
      <c r="J150" s="271"/>
      <c r="K150" s="273"/>
      <c r="L150" s="274"/>
      <c r="M150" s="275"/>
      <c r="N150" s="101" t="s">
        <v>423</v>
      </c>
      <c r="O150" s="103">
        <f>B⓵_マスタ登録!$F$36</f>
        <v>199</v>
      </c>
      <c r="P150" s="270" t="str">
        <f>B⓵_マスタ登録!$G$36</f>
        <v>仮勘定</v>
      </c>
      <c r="Q150" s="271"/>
      <c r="R150" s="103" t="str">
        <f>B⓵_マスタ登録!$F$142</f>
        <v>購買部</v>
      </c>
      <c r="S150" s="276"/>
      <c r="T150" s="277"/>
      <c r="U150" s="48" t="s">
        <v>422</v>
      </c>
    </row>
    <row r="151" spans="2:21" ht="23" thickBot="1" x14ac:dyDescent="0.6">
      <c r="B151" s="94"/>
      <c r="C151" s="104"/>
      <c r="D151" s="270">
        <f>B⓵_マスタ登録!$I$83</f>
        <v>522</v>
      </c>
      <c r="E151" s="271"/>
      <c r="F151" s="270" t="str">
        <f>B⓵_マスタ登録!$J$83</f>
        <v>固定販管費</v>
      </c>
      <c r="G151" s="272"/>
      <c r="H151" s="271"/>
      <c r="I151" s="270" t="str">
        <f>B⓵_マスタ登録!$F$142</f>
        <v>購買部</v>
      </c>
      <c r="J151" s="271"/>
      <c r="K151" s="273"/>
      <c r="L151" s="274"/>
      <c r="M151" s="275"/>
      <c r="N151" s="101" t="s">
        <v>423</v>
      </c>
      <c r="O151" s="103">
        <f>B⓵_マスタ登録!$F$36</f>
        <v>199</v>
      </c>
      <c r="P151" s="270" t="str">
        <f>B⓵_マスタ登録!$G$36</f>
        <v>仮勘定</v>
      </c>
      <c r="Q151" s="271"/>
      <c r="R151" s="103" t="str">
        <f>B⓵_マスタ登録!$F$142</f>
        <v>購買部</v>
      </c>
      <c r="S151" s="276"/>
      <c r="T151" s="277"/>
      <c r="U151" s="48" t="s">
        <v>422</v>
      </c>
    </row>
    <row r="152" spans="2:21" ht="23" thickBot="1" x14ac:dyDescent="0.6">
      <c r="B152" s="85" t="s">
        <v>306</v>
      </c>
      <c r="C152" s="86"/>
      <c r="D152" s="86"/>
      <c r="E152" s="86"/>
      <c r="F152" s="86"/>
      <c r="G152" s="86"/>
      <c r="H152" s="86"/>
      <c r="I152" s="102"/>
      <c r="J152" s="102"/>
      <c r="K152" s="87"/>
      <c r="L152" s="87"/>
      <c r="M152" s="87"/>
      <c r="N152" s="47"/>
      <c r="O152" s="86"/>
      <c r="P152" s="86"/>
      <c r="Q152" s="86"/>
      <c r="R152" s="86"/>
      <c r="S152" s="88"/>
      <c r="T152" s="88"/>
      <c r="U152" s="48"/>
    </row>
    <row r="153" spans="2:21" ht="23" thickBot="1" x14ac:dyDescent="0.6">
      <c r="B153" s="84" t="s">
        <v>406</v>
      </c>
      <c r="C153" s="71">
        <f>C148</f>
        <v>44651</v>
      </c>
      <c r="D153" s="270">
        <f>B⓵_マスタ登録!$F$117</f>
        <v>711</v>
      </c>
      <c r="E153" s="271"/>
      <c r="F153" s="270" t="str">
        <f>B⓵_マスタ登録!$G$117</f>
        <v>在庫数量</v>
      </c>
      <c r="G153" s="272"/>
      <c r="H153" s="271"/>
      <c r="I153" s="270" t="str">
        <f>B⓵_マスタ登録!$F$142</f>
        <v>購買部</v>
      </c>
      <c r="J153" s="271"/>
      <c r="K153" s="281"/>
      <c r="L153" s="282"/>
      <c r="M153" s="283"/>
      <c r="N153" s="101" t="s">
        <v>307</v>
      </c>
      <c r="O153" s="103">
        <f>B⓵_マスタ登録!$F$119</f>
        <v>712</v>
      </c>
      <c r="P153" s="278" t="str">
        <f>B⓵_マスタ登録!$G$119</f>
        <v>在庫数量の増加原因：商品仕入</v>
      </c>
      <c r="Q153" s="280"/>
      <c r="R153" s="103" t="str">
        <f>B⓵_マスタ登録!$F$142</f>
        <v>購買部</v>
      </c>
      <c r="S153" s="276"/>
      <c r="T153" s="277"/>
      <c r="U153" s="48" t="s">
        <v>43</v>
      </c>
    </row>
    <row r="154" spans="2:21" ht="23" thickBot="1" x14ac:dyDescent="0.6">
      <c r="B154" s="85" t="s">
        <v>306</v>
      </c>
      <c r="C154" s="86"/>
      <c r="D154" s="86"/>
      <c r="E154" s="86"/>
      <c r="F154" s="86"/>
      <c r="G154" s="86"/>
      <c r="H154" s="86"/>
      <c r="I154" s="102"/>
      <c r="J154" s="102"/>
      <c r="K154" s="87"/>
      <c r="L154" s="87"/>
      <c r="M154" s="87"/>
      <c r="N154" s="47"/>
      <c r="O154" s="86"/>
      <c r="P154" s="86"/>
      <c r="Q154" s="86"/>
      <c r="R154" s="86"/>
      <c r="S154" s="88"/>
      <c r="T154" s="88"/>
      <c r="U154" s="48"/>
    </row>
    <row r="155" spans="2:21" ht="23" thickBot="1" x14ac:dyDescent="0.6">
      <c r="B155" s="84" t="s">
        <v>407</v>
      </c>
      <c r="C155" s="71">
        <f>C153</f>
        <v>44651</v>
      </c>
      <c r="D155" s="270">
        <f>B⓵_マスタ登録!$F$121</f>
        <v>713</v>
      </c>
      <c r="E155" s="271"/>
      <c r="F155" s="278" t="str">
        <f>B⓵_マスタ登録!$G$121</f>
        <v>在庫数量の減少原因：商品出荷</v>
      </c>
      <c r="G155" s="279"/>
      <c r="H155" s="280"/>
      <c r="I155" s="270" t="str">
        <f>B⓵_マスタ登録!$F$142</f>
        <v>購買部</v>
      </c>
      <c r="J155" s="271"/>
      <c r="K155" s="281"/>
      <c r="L155" s="282"/>
      <c r="M155" s="283"/>
      <c r="N155" s="101" t="s">
        <v>307</v>
      </c>
      <c r="O155" s="103">
        <f>B⓵_マスタ登録!$F$117</f>
        <v>711</v>
      </c>
      <c r="P155" s="278" t="str">
        <f>B⓵_マスタ登録!$G$117</f>
        <v>在庫数量</v>
      </c>
      <c r="Q155" s="280"/>
      <c r="R155" s="103" t="str">
        <f>B⓵_マスタ登録!$F$142</f>
        <v>購買部</v>
      </c>
      <c r="S155" s="276"/>
      <c r="T155" s="277"/>
      <c r="U155" s="48" t="s">
        <v>43</v>
      </c>
    </row>
    <row r="156" spans="2:21" x14ac:dyDescent="0.55000000000000004">
      <c r="B156" s="17"/>
      <c r="C156" s="89"/>
      <c r="D156" s="89"/>
      <c r="E156" s="89"/>
      <c r="F156" s="89"/>
      <c r="G156" s="89"/>
      <c r="H156" s="89"/>
      <c r="I156" s="89"/>
      <c r="J156" s="89"/>
      <c r="K156" s="89"/>
      <c r="L156" s="89"/>
      <c r="M156" s="89"/>
      <c r="N156" s="89"/>
      <c r="O156" s="89"/>
      <c r="P156" s="89"/>
      <c r="Q156" s="89"/>
      <c r="R156" s="89"/>
      <c r="S156" s="89"/>
      <c r="T156" s="89"/>
      <c r="U156" s="18"/>
    </row>
  </sheetData>
  <mergeCells count="481">
    <mergeCell ref="D51:E51"/>
    <mergeCell ref="F51:H51"/>
    <mergeCell ref="I51:J51"/>
    <mergeCell ref="K51:M51"/>
    <mergeCell ref="P51:Q51"/>
    <mergeCell ref="S51:T51"/>
    <mergeCell ref="D61:E61"/>
    <mergeCell ref="F61:H61"/>
    <mergeCell ref="I61:J61"/>
    <mergeCell ref="K61:M61"/>
    <mergeCell ref="P61:Q61"/>
    <mergeCell ref="S61:T61"/>
    <mergeCell ref="P59:Q59"/>
    <mergeCell ref="S59:T59"/>
    <mergeCell ref="D55:E55"/>
    <mergeCell ref="F55:H55"/>
    <mergeCell ref="I55:J55"/>
    <mergeCell ref="K55:M55"/>
    <mergeCell ref="P55:Q55"/>
    <mergeCell ref="S55:T55"/>
    <mergeCell ref="I130:J130"/>
    <mergeCell ref="K130:M130"/>
    <mergeCell ref="P130:Q130"/>
    <mergeCell ref="S130:T130"/>
    <mergeCell ref="D140:E140"/>
    <mergeCell ref="F140:H140"/>
    <mergeCell ref="I140:J140"/>
    <mergeCell ref="K140:M140"/>
    <mergeCell ref="P140:Q140"/>
    <mergeCell ref="S140:T140"/>
    <mergeCell ref="D131:E131"/>
    <mergeCell ref="F131:H131"/>
    <mergeCell ref="I131:J131"/>
    <mergeCell ref="K131:M131"/>
    <mergeCell ref="P131:Q131"/>
    <mergeCell ref="S131:T131"/>
    <mergeCell ref="D133:E133"/>
    <mergeCell ref="F133:H133"/>
    <mergeCell ref="I133:J133"/>
    <mergeCell ref="K133:M133"/>
    <mergeCell ref="P133:Q133"/>
    <mergeCell ref="S133:T133"/>
    <mergeCell ref="D40:E40"/>
    <mergeCell ref="F40:H40"/>
    <mergeCell ref="I40:J40"/>
    <mergeCell ref="K40:M40"/>
    <mergeCell ref="P40:Q40"/>
    <mergeCell ref="S40:T40"/>
    <mergeCell ref="D50:E50"/>
    <mergeCell ref="F50:H50"/>
    <mergeCell ref="I50:J50"/>
    <mergeCell ref="K50:M50"/>
    <mergeCell ref="P50:Q50"/>
    <mergeCell ref="S50:T50"/>
    <mergeCell ref="P41:Q41"/>
    <mergeCell ref="S41:T41"/>
    <mergeCell ref="P45:Q45"/>
    <mergeCell ref="S45:T45"/>
    <mergeCell ref="I135:J135"/>
    <mergeCell ref="K135:M135"/>
    <mergeCell ref="P135:Q135"/>
    <mergeCell ref="S135:T135"/>
    <mergeCell ref="P105:Q105"/>
    <mergeCell ref="S105:T105"/>
    <mergeCell ref="D108:E108"/>
    <mergeCell ref="F108:H108"/>
    <mergeCell ref="I108:J108"/>
    <mergeCell ref="K108:M108"/>
    <mergeCell ref="P108:Q108"/>
    <mergeCell ref="S108:T108"/>
    <mergeCell ref="D119:E119"/>
    <mergeCell ref="F119:H119"/>
    <mergeCell ref="I119:J119"/>
    <mergeCell ref="K119:M119"/>
    <mergeCell ref="P119:Q119"/>
    <mergeCell ref="S119:T119"/>
    <mergeCell ref="D110:E110"/>
    <mergeCell ref="F110:H110"/>
    <mergeCell ref="I110:J110"/>
    <mergeCell ref="K110:M110"/>
    <mergeCell ref="D130:E130"/>
    <mergeCell ref="F130:H130"/>
    <mergeCell ref="D145:E145"/>
    <mergeCell ref="F145:H145"/>
    <mergeCell ref="I145:J145"/>
    <mergeCell ref="K145:M145"/>
    <mergeCell ref="P145:Q145"/>
    <mergeCell ref="S145:T145"/>
    <mergeCell ref="D39:E39"/>
    <mergeCell ref="F39:H39"/>
    <mergeCell ref="I39:J39"/>
    <mergeCell ref="K39:M39"/>
    <mergeCell ref="P39:Q39"/>
    <mergeCell ref="S39:T39"/>
    <mergeCell ref="D49:E49"/>
    <mergeCell ref="F49:H49"/>
    <mergeCell ref="I49:J49"/>
    <mergeCell ref="K49:M49"/>
    <mergeCell ref="P49:Q49"/>
    <mergeCell ref="S49:T49"/>
    <mergeCell ref="D59:E59"/>
    <mergeCell ref="F59:H59"/>
    <mergeCell ref="I59:J59"/>
    <mergeCell ref="K59:M59"/>
    <mergeCell ref="D135:E135"/>
    <mergeCell ref="F135:H135"/>
    <mergeCell ref="D138:E138"/>
    <mergeCell ref="F138:H138"/>
    <mergeCell ref="I138:J138"/>
    <mergeCell ref="K138:M138"/>
    <mergeCell ref="P138:Q138"/>
    <mergeCell ref="S138:T138"/>
    <mergeCell ref="D143:E143"/>
    <mergeCell ref="F143:H143"/>
    <mergeCell ref="I143:J143"/>
    <mergeCell ref="K143:M143"/>
    <mergeCell ref="P143:Q143"/>
    <mergeCell ref="S143:T143"/>
    <mergeCell ref="D139:E139"/>
    <mergeCell ref="F139:H139"/>
    <mergeCell ref="I139:J139"/>
    <mergeCell ref="K139:M139"/>
    <mergeCell ref="P139:Q139"/>
    <mergeCell ref="S139:T139"/>
    <mergeCell ref="D141:E141"/>
    <mergeCell ref="F141:H141"/>
    <mergeCell ref="I141:J141"/>
    <mergeCell ref="K141:M141"/>
    <mergeCell ref="P141:Q141"/>
    <mergeCell ref="S141:T141"/>
    <mergeCell ref="P98:Q98"/>
    <mergeCell ref="S98:T98"/>
    <mergeCell ref="D113:E113"/>
    <mergeCell ref="F113:H113"/>
    <mergeCell ref="I113:J113"/>
    <mergeCell ref="K113:M113"/>
    <mergeCell ref="P113:Q113"/>
    <mergeCell ref="S113:T113"/>
    <mergeCell ref="D118:E118"/>
    <mergeCell ref="F118:H118"/>
    <mergeCell ref="I118:J118"/>
    <mergeCell ref="K118:M118"/>
    <mergeCell ref="P118:Q118"/>
    <mergeCell ref="S118:T118"/>
    <mergeCell ref="D99:E99"/>
    <mergeCell ref="F99:H99"/>
    <mergeCell ref="I99:J99"/>
    <mergeCell ref="K99:M99"/>
    <mergeCell ref="P110:Q110"/>
    <mergeCell ref="S110:T110"/>
    <mergeCell ref="P99:Q99"/>
    <mergeCell ref="S99:T99"/>
    <mergeCell ref="D103:E103"/>
    <mergeCell ref="F103:H103"/>
    <mergeCell ref="I103:J103"/>
    <mergeCell ref="K103:M103"/>
    <mergeCell ref="P85:Q85"/>
    <mergeCell ref="S85:T85"/>
    <mergeCell ref="D88:E88"/>
    <mergeCell ref="F88:H88"/>
    <mergeCell ref="I88:J88"/>
    <mergeCell ref="K88:M88"/>
    <mergeCell ref="P88:Q88"/>
    <mergeCell ref="S88:T88"/>
    <mergeCell ref="D93:E93"/>
    <mergeCell ref="F93:H93"/>
    <mergeCell ref="I93:J93"/>
    <mergeCell ref="K93:M93"/>
    <mergeCell ref="P93:Q93"/>
    <mergeCell ref="S93:T93"/>
    <mergeCell ref="D91:E91"/>
    <mergeCell ref="F91:H91"/>
    <mergeCell ref="I91:J91"/>
    <mergeCell ref="K91:M91"/>
    <mergeCell ref="P73:Q73"/>
    <mergeCell ref="S73:T73"/>
    <mergeCell ref="D75:E75"/>
    <mergeCell ref="F75:H75"/>
    <mergeCell ref="I75:J75"/>
    <mergeCell ref="K75:M75"/>
    <mergeCell ref="P75:Q75"/>
    <mergeCell ref="S75:T75"/>
    <mergeCell ref="D78:E78"/>
    <mergeCell ref="F78:H78"/>
    <mergeCell ref="I78:J78"/>
    <mergeCell ref="K78:M78"/>
    <mergeCell ref="P78:Q78"/>
    <mergeCell ref="S78:T78"/>
    <mergeCell ref="D76:E76"/>
    <mergeCell ref="F76:H76"/>
    <mergeCell ref="I76:J76"/>
    <mergeCell ref="K76:M76"/>
    <mergeCell ref="P76:Q76"/>
    <mergeCell ref="S76:T76"/>
    <mergeCell ref="D65:E65"/>
    <mergeCell ref="F65:H65"/>
    <mergeCell ref="I65:J65"/>
    <mergeCell ref="K65:M65"/>
    <mergeCell ref="P65:Q65"/>
    <mergeCell ref="S65:T65"/>
    <mergeCell ref="D105:E105"/>
    <mergeCell ref="F105:H105"/>
    <mergeCell ref="I105:J105"/>
    <mergeCell ref="K105:M105"/>
    <mergeCell ref="D101:E101"/>
    <mergeCell ref="F101:H101"/>
    <mergeCell ref="I101:J101"/>
    <mergeCell ref="K101:M101"/>
    <mergeCell ref="D98:E98"/>
    <mergeCell ref="F98:H98"/>
    <mergeCell ref="I98:J98"/>
    <mergeCell ref="K98:M98"/>
    <mergeCell ref="D80:E80"/>
    <mergeCell ref="F80:H80"/>
    <mergeCell ref="I80:J80"/>
    <mergeCell ref="K80:M80"/>
    <mergeCell ref="D81:E81"/>
    <mergeCell ref="F81:H81"/>
    <mergeCell ref="D83:E83"/>
    <mergeCell ref="F83:H83"/>
    <mergeCell ref="I83:J83"/>
    <mergeCell ref="K83:M83"/>
    <mergeCell ref="D85:E85"/>
    <mergeCell ref="F85:H85"/>
    <mergeCell ref="I85:J85"/>
    <mergeCell ref="K85:M85"/>
    <mergeCell ref="D79:E79"/>
    <mergeCell ref="F79:H79"/>
    <mergeCell ref="I79:J79"/>
    <mergeCell ref="K79:M79"/>
    <mergeCell ref="I81:J81"/>
    <mergeCell ref="K81:M81"/>
    <mergeCell ref="I73:J73"/>
    <mergeCell ref="K73:M73"/>
    <mergeCell ref="D69:E69"/>
    <mergeCell ref="F69:H69"/>
    <mergeCell ref="I69:J69"/>
    <mergeCell ref="K69:M69"/>
    <mergeCell ref="I70:J70"/>
    <mergeCell ref="K70:M70"/>
    <mergeCell ref="D71:E71"/>
    <mergeCell ref="F71:H71"/>
    <mergeCell ref="I71:J71"/>
    <mergeCell ref="K71:M71"/>
    <mergeCell ref="D45:E45"/>
    <mergeCell ref="F45:H45"/>
    <mergeCell ref="I45:J45"/>
    <mergeCell ref="K45:M45"/>
    <mergeCell ref="D41:E41"/>
    <mergeCell ref="F41:H41"/>
    <mergeCell ref="I41:J41"/>
    <mergeCell ref="K41:M41"/>
    <mergeCell ref="B9:U9"/>
    <mergeCell ref="B11:U11"/>
    <mergeCell ref="D15:E15"/>
    <mergeCell ref="D16:E16"/>
    <mergeCell ref="D17:E17"/>
    <mergeCell ref="D18:E18"/>
    <mergeCell ref="B20:T20"/>
    <mergeCell ref="B21:T21"/>
    <mergeCell ref="D43:E43"/>
    <mergeCell ref="F43:H43"/>
    <mergeCell ref="I43:J43"/>
    <mergeCell ref="K43:M43"/>
    <mergeCell ref="P43:Q43"/>
    <mergeCell ref="S43:T43"/>
    <mergeCell ref="B31:T31"/>
    <mergeCell ref="N32:N33"/>
    <mergeCell ref="B2:I2"/>
    <mergeCell ref="J2:K2"/>
    <mergeCell ref="L2:T2"/>
    <mergeCell ref="B4:U4"/>
    <mergeCell ref="B5:U5"/>
    <mergeCell ref="C7:E7"/>
    <mergeCell ref="G7:I7"/>
    <mergeCell ref="J7:K7"/>
    <mergeCell ref="L7:O7"/>
    <mergeCell ref="Q7:R7"/>
    <mergeCell ref="S38:T38"/>
    <mergeCell ref="P33:Q33"/>
    <mergeCell ref="S33:T33"/>
    <mergeCell ref="I33:J33"/>
    <mergeCell ref="B22:H22"/>
    <mergeCell ref="I22:O22"/>
    <mergeCell ref="P22:T22"/>
    <mergeCell ref="B29:H29"/>
    <mergeCell ref="I29:O29"/>
    <mergeCell ref="P29:T29"/>
    <mergeCell ref="B24:T24"/>
    <mergeCell ref="B25:H25"/>
    <mergeCell ref="I25:O25"/>
    <mergeCell ref="P25:T25"/>
    <mergeCell ref="B27:H27"/>
    <mergeCell ref="I27:O27"/>
    <mergeCell ref="P27:T27"/>
    <mergeCell ref="C32:C33"/>
    <mergeCell ref="B32:B33"/>
    <mergeCell ref="D32:M32"/>
    <mergeCell ref="O32:T32"/>
    <mergeCell ref="D33:E33"/>
    <mergeCell ref="F33:H33"/>
    <mergeCell ref="K33:M33"/>
    <mergeCell ref="D53:E53"/>
    <mergeCell ref="F53:H53"/>
    <mergeCell ref="I53:J53"/>
    <mergeCell ref="K53:M53"/>
    <mergeCell ref="P53:Q53"/>
    <mergeCell ref="S53:T53"/>
    <mergeCell ref="D48:E48"/>
    <mergeCell ref="F48:H48"/>
    <mergeCell ref="I48:J48"/>
    <mergeCell ref="K48:M48"/>
    <mergeCell ref="P48:Q48"/>
    <mergeCell ref="S48:T48"/>
    <mergeCell ref="D38:E38"/>
    <mergeCell ref="F38:H38"/>
    <mergeCell ref="I38:J38"/>
    <mergeCell ref="K38:M38"/>
    <mergeCell ref="P38:Q38"/>
    <mergeCell ref="D63:E63"/>
    <mergeCell ref="F63:H63"/>
    <mergeCell ref="I63:J63"/>
    <mergeCell ref="K63:M63"/>
    <mergeCell ref="P63:Q63"/>
    <mergeCell ref="S63:T63"/>
    <mergeCell ref="D58:E58"/>
    <mergeCell ref="F58:H58"/>
    <mergeCell ref="I58:J58"/>
    <mergeCell ref="K58:M58"/>
    <mergeCell ref="P58:Q58"/>
    <mergeCell ref="S58:T58"/>
    <mergeCell ref="D60:E60"/>
    <mergeCell ref="F60:H60"/>
    <mergeCell ref="I60:J60"/>
    <mergeCell ref="K60:M60"/>
    <mergeCell ref="P60:Q60"/>
    <mergeCell ref="S60:T60"/>
    <mergeCell ref="D68:E68"/>
    <mergeCell ref="F68:H68"/>
    <mergeCell ref="I68:J68"/>
    <mergeCell ref="K68:M68"/>
    <mergeCell ref="P68:Q68"/>
    <mergeCell ref="S68:T68"/>
    <mergeCell ref="P69:Q69"/>
    <mergeCell ref="S69:T69"/>
    <mergeCell ref="P83:Q83"/>
    <mergeCell ref="S83:T83"/>
    <mergeCell ref="P79:Q79"/>
    <mergeCell ref="S79:T79"/>
    <mergeCell ref="P70:Q70"/>
    <mergeCell ref="S70:T70"/>
    <mergeCell ref="P80:Q80"/>
    <mergeCell ref="S80:T80"/>
    <mergeCell ref="P71:Q71"/>
    <mergeCell ref="S71:T71"/>
    <mergeCell ref="P81:Q81"/>
    <mergeCell ref="S81:T81"/>
    <mergeCell ref="D70:E70"/>
    <mergeCell ref="F70:H70"/>
    <mergeCell ref="D73:E73"/>
    <mergeCell ref="F73:H73"/>
    <mergeCell ref="I109:J109"/>
    <mergeCell ref="K109:M109"/>
    <mergeCell ref="P109:Q109"/>
    <mergeCell ref="S109:T109"/>
    <mergeCell ref="D89:E89"/>
    <mergeCell ref="F89:H89"/>
    <mergeCell ref="I89:J89"/>
    <mergeCell ref="K89:M89"/>
    <mergeCell ref="P89:Q89"/>
    <mergeCell ref="S89:T89"/>
    <mergeCell ref="D95:E95"/>
    <mergeCell ref="F95:H95"/>
    <mergeCell ref="I95:J95"/>
    <mergeCell ref="K95:M95"/>
    <mergeCell ref="P95:Q95"/>
    <mergeCell ref="S95:T95"/>
    <mergeCell ref="D90:E90"/>
    <mergeCell ref="F90:H90"/>
    <mergeCell ref="I90:J90"/>
    <mergeCell ref="K90:M90"/>
    <mergeCell ref="P90:Q90"/>
    <mergeCell ref="S90:T90"/>
    <mergeCell ref="P91:Q91"/>
    <mergeCell ref="S91:T91"/>
    <mergeCell ref="D100:E100"/>
    <mergeCell ref="F100:H100"/>
    <mergeCell ref="I100:J100"/>
    <mergeCell ref="K100:M100"/>
    <mergeCell ref="P100:Q100"/>
    <mergeCell ref="S100:T100"/>
    <mergeCell ref="D115:E115"/>
    <mergeCell ref="F115:H115"/>
    <mergeCell ref="I115:J115"/>
    <mergeCell ref="K115:M115"/>
    <mergeCell ref="P115:Q115"/>
    <mergeCell ref="S115:T115"/>
    <mergeCell ref="D111:E111"/>
    <mergeCell ref="F111:H111"/>
    <mergeCell ref="I111:J111"/>
    <mergeCell ref="K111:M111"/>
    <mergeCell ref="P111:Q111"/>
    <mergeCell ref="S111:T111"/>
    <mergeCell ref="P103:Q103"/>
    <mergeCell ref="S103:T103"/>
    <mergeCell ref="P101:Q101"/>
    <mergeCell ref="S101:T101"/>
    <mergeCell ref="D109:E109"/>
    <mergeCell ref="F109:H109"/>
    <mergeCell ref="D123:E123"/>
    <mergeCell ref="F123:H123"/>
    <mergeCell ref="I123:J123"/>
    <mergeCell ref="K123:M123"/>
    <mergeCell ref="P123:Q123"/>
    <mergeCell ref="S123:T123"/>
    <mergeCell ref="D128:E128"/>
    <mergeCell ref="F128:H128"/>
    <mergeCell ref="I128:J128"/>
    <mergeCell ref="K128:M128"/>
    <mergeCell ref="P128:Q128"/>
    <mergeCell ref="S128:T128"/>
    <mergeCell ref="D125:E125"/>
    <mergeCell ref="F125:H125"/>
    <mergeCell ref="I125:J125"/>
    <mergeCell ref="K125:M125"/>
    <mergeCell ref="P125:Q125"/>
    <mergeCell ref="S125:T125"/>
    <mergeCell ref="D151:E151"/>
    <mergeCell ref="F151:H151"/>
    <mergeCell ref="I151:J151"/>
    <mergeCell ref="K151:M151"/>
    <mergeCell ref="P151:Q151"/>
    <mergeCell ref="S151:T151"/>
    <mergeCell ref="D120:E120"/>
    <mergeCell ref="F120:H120"/>
    <mergeCell ref="I120:J120"/>
    <mergeCell ref="K120:M120"/>
    <mergeCell ref="P120:Q120"/>
    <mergeCell ref="S120:T120"/>
    <mergeCell ref="D121:E121"/>
    <mergeCell ref="F121:H121"/>
    <mergeCell ref="I121:J121"/>
    <mergeCell ref="K121:M121"/>
    <mergeCell ref="P121:Q121"/>
    <mergeCell ref="S121:T121"/>
    <mergeCell ref="D129:E129"/>
    <mergeCell ref="F129:H129"/>
    <mergeCell ref="I129:J129"/>
    <mergeCell ref="K129:M129"/>
    <mergeCell ref="P129:Q129"/>
    <mergeCell ref="S129:T129"/>
    <mergeCell ref="D155:E155"/>
    <mergeCell ref="F155:H155"/>
    <mergeCell ref="I155:J155"/>
    <mergeCell ref="K155:M155"/>
    <mergeCell ref="P155:Q155"/>
    <mergeCell ref="S155:T155"/>
    <mergeCell ref="D153:E153"/>
    <mergeCell ref="F153:H153"/>
    <mergeCell ref="I153:J153"/>
    <mergeCell ref="K153:M153"/>
    <mergeCell ref="P153:Q153"/>
    <mergeCell ref="S153:T153"/>
    <mergeCell ref="D150:E150"/>
    <mergeCell ref="F150:H150"/>
    <mergeCell ref="I150:J150"/>
    <mergeCell ref="K150:M150"/>
    <mergeCell ref="P150:Q150"/>
    <mergeCell ref="S150:T150"/>
    <mergeCell ref="D148:E148"/>
    <mergeCell ref="F148:H148"/>
    <mergeCell ref="I148:J148"/>
    <mergeCell ref="K148:M148"/>
    <mergeCell ref="P148:Q148"/>
    <mergeCell ref="S148:T148"/>
    <mergeCell ref="D149:E149"/>
    <mergeCell ref="F149:H149"/>
    <mergeCell ref="I149:J149"/>
    <mergeCell ref="K149:M149"/>
    <mergeCell ref="P149:Q149"/>
    <mergeCell ref="S149:T149"/>
  </mergeCells>
  <phoneticPr fontId="1"/>
  <printOptions horizontalCentered="1"/>
  <pageMargins left="0" right="0" top="0.39370078740157483" bottom="0.55118110236220474" header="0.31496062992125984" footer="0.31496062992125984"/>
  <pageSetup paperSize="8" scale="60" orientation="portrait" horizontalDpi="1200" verticalDpi="1200" r:id="rId1"/>
  <headerFooter>
    <oddFooter>&amp;C&amp;P/&amp;P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B1:U226"/>
  <sheetViews>
    <sheetView showGridLines="0" zoomScale="60" zoomScaleNormal="60" workbookViewId="0"/>
  </sheetViews>
  <sheetFormatPr defaultColWidth="8.6640625" defaultRowHeight="17.5" x14ac:dyDescent="0.55000000000000004"/>
  <cols>
    <col min="1" max="1" width="3.08203125" style="1" customWidth="1"/>
    <col min="2" max="2" width="5.83203125" style="1" customWidth="1"/>
    <col min="3" max="3" width="13.08203125" style="1" customWidth="1"/>
    <col min="4" max="4" width="5.16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21" width="13.83203125" style="1" customWidth="1"/>
    <col min="22" max="22" width="11.1640625" style="1" customWidth="1"/>
    <col min="23" max="16384" width="8.6640625" style="1"/>
  </cols>
  <sheetData>
    <row r="1" spans="2:21" ht="25.5" x14ac:dyDescent="0.85">
      <c r="B1" s="73" t="s">
        <v>26</v>
      </c>
      <c r="C1" s="74"/>
      <c r="D1" s="74"/>
      <c r="E1" s="74"/>
      <c r="F1" s="74"/>
      <c r="G1" s="74"/>
      <c r="H1" s="74"/>
      <c r="I1" s="74"/>
      <c r="J1" s="74"/>
      <c r="K1" s="74"/>
      <c r="L1" s="75"/>
      <c r="M1" s="75"/>
      <c r="N1" s="75"/>
      <c r="O1" s="75"/>
      <c r="P1" s="75"/>
      <c r="Q1" s="75"/>
      <c r="R1" s="75"/>
      <c r="S1" s="75"/>
      <c r="T1" s="76"/>
      <c r="U1" s="77"/>
    </row>
    <row r="2" spans="2:21" ht="38" x14ac:dyDescent="1.25">
      <c r="B2" s="262" t="s">
        <v>27</v>
      </c>
      <c r="C2" s="263"/>
      <c r="D2" s="263"/>
      <c r="E2" s="263"/>
      <c r="F2" s="263"/>
      <c r="G2" s="263"/>
      <c r="H2" s="263"/>
      <c r="I2" s="263"/>
      <c r="J2" s="320" t="str">
        <f>A①_営業部_入力!J2</f>
        <v>第4-５問</v>
      </c>
      <c r="K2" s="320"/>
      <c r="L2" s="268" t="str">
        <f>A①_営業部_入力!M2</f>
        <v>部門別月次予算PL（その４-５）</v>
      </c>
      <c r="M2" s="268"/>
      <c r="N2" s="268"/>
      <c r="O2" s="268"/>
      <c r="P2" s="268"/>
      <c r="Q2" s="268"/>
      <c r="R2" s="268"/>
      <c r="S2" s="268"/>
      <c r="T2" s="268"/>
      <c r="U2" s="78"/>
    </row>
    <row r="3" spans="2:21" ht="31.5" x14ac:dyDescent="1.05">
      <c r="B3" s="111" t="str">
        <f>B⓵_マスタ登録!B3</f>
        <v>②予算会計システム（その４【購買部】：入力画面→予算仕訳→予算元帳→予算PL）</v>
      </c>
      <c r="C3" s="79"/>
      <c r="D3" s="80"/>
      <c r="E3" s="80"/>
      <c r="F3" s="80"/>
      <c r="G3" s="79"/>
      <c r="H3" s="80"/>
      <c r="I3" s="80"/>
      <c r="J3" s="81"/>
      <c r="K3" s="81"/>
      <c r="L3" s="82"/>
      <c r="M3" s="82"/>
      <c r="N3" s="81"/>
      <c r="O3" s="82"/>
      <c r="P3" s="81" t="s">
        <v>53</v>
      </c>
      <c r="Q3" s="82"/>
      <c r="R3" s="82"/>
      <c r="S3" s="82"/>
      <c r="T3" s="82"/>
      <c r="U3" s="83"/>
    </row>
    <row r="4" spans="2:21" ht="22.5" x14ac:dyDescent="0.55000000000000004">
      <c r="B4" s="173" t="s">
        <v>0</v>
      </c>
      <c r="C4" s="174"/>
      <c r="D4" s="174"/>
      <c r="E4" s="174"/>
      <c r="F4" s="174"/>
      <c r="G4" s="174"/>
      <c r="H4" s="174"/>
      <c r="I4" s="174"/>
      <c r="J4" s="174"/>
      <c r="K4" s="174"/>
      <c r="L4" s="174"/>
      <c r="M4" s="174"/>
      <c r="N4" s="174"/>
      <c r="O4" s="174"/>
      <c r="P4" s="174"/>
      <c r="Q4" s="174"/>
      <c r="R4" s="174"/>
      <c r="S4" s="174"/>
      <c r="T4" s="174"/>
      <c r="U4" s="175"/>
    </row>
    <row r="5" spans="2:21" ht="67.75" customHeight="1" x14ac:dyDescent="0.55000000000000004">
      <c r="B5" s="125" t="s">
        <v>55</v>
      </c>
      <c r="C5" s="126"/>
      <c r="D5" s="126"/>
      <c r="E5" s="126"/>
      <c r="F5" s="126"/>
      <c r="G5" s="126"/>
      <c r="H5" s="126"/>
      <c r="I5" s="126"/>
      <c r="J5" s="126"/>
      <c r="K5" s="126"/>
      <c r="L5" s="126"/>
      <c r="M5" s="126"/>
      <c r="N5" s="126"/>
      <c r="O5" s="126"/>
      <c r="P5" s="126"/>
      <c r="Q5" s="126"/>
      <c r="R5" s="126"/>
      <c r="S5" s="126"/>
      <c r="T5" s="126"/>
      <c r="U5" s="127"/>
    </row>
    <row r="6" spans="2:21" ht="6" customHeight="1" thickBot="1" x14ac:dyDescent="0.6">
      <c r="B6" s="14"/>
      <c r="C6" s="15"/>
      <c r="D6" s="15"/>
      <c r="E6" s="15"/>
      <c r="F6" s="15"/>
      <c r="G6" s="15"/>
      <c r="H6" s="15"/>
      <c r="I6" s="15"/>
      <c r="J6" s="15"/>
      <c r="K6" s="15"/>
      <c r="L6" s="15"/>
      <c r="M6" s="15"/>
      <c r="N6" s="15"/>
      <c r="O6" s="15"/>
      <c r="P6" s="15"/>
      <c r="Q6" s="15"/>
      <c r="R6" s="15"/>
      <c r="S6" s="15"/>
      <c r="T6" s="15"/>
      <c r="U6" s="16"/>
    </row>
    <row r="7" spans="2:21" ht="29" thickBot="1" x14ac:dyDescent="1">
      <c r="B7" s="12">
        <f>B⓵_マスタ登録!B7</f>
        <v>2</v>
      </c>
      <c r="C7" s="167" t="str">
        <f>B⓵_マスタ登録!C7</f>
        <v>予算会計システム</v>
      </c>
      <c r="D7" s="168"/>
      <c r="E7" s="169"/>
      <c r="F7" s="11">
        <f>B⓵_マスタ登録!F7</f>
        <v>2</v>
      </c>
      <c r="G7" s="170" t="str">
        <f>B⓵_マスタ登録!G7</f>
        <v>問題</v>
      </c>
      <c r="H7" s="170"/>
      <c r="I7" s="170"/>
      <c r="J7" s="223" t="str">
        <f>B⓵_マスタ登録!J7</f>
        <v>予算FS範囲</v>
      </c>
      <c r="K7" s="224"/>
      <c r="L7" s="225" t="str">
        <f>B⓵_マスタ登録!L7</f>
        <v>予算ＰＬ</v>
      </c>
      <c r="M7" s="205"/>
      <c r="N7" s="205"/>
      <c r="O7" s="226"/>
      <c r="P7" s="70" t="str">
        <f>B⓵_マスタ登録!P7</f>
        <v>仕訳形式①</v>
      </c>
      <c r="Q7" s="206" t="str">
        <f>B⓵_マスタ登録!Q7</f>
        <v>予算仕訳</v>
      </c>
      <c r="R7" s="208"/>
      <c r="S7" s="31"/>
      <c r="T7" s="31"/>
      <c r="U7" s="32"/>
    </row>
    <row r="8" spans="2:21" ht="7.25" customHeight="1" x14ac:dyDescent="0.55000000000000004">
      <c r="B8" s="14"/>
      <c r="C8" s="15"/>
      <c r="D8" s="15"/>
      <c r="E8" s="15"/>
      <c r="F8" s="15"/>
      <c r="G8" s="15"/>
      <c r="H8" s="15"/>
      <c r="I8" s="15"/>
      <c r="J8" s="15"/>
      <c r="K8" s="15"/>
      <c r="L8" s="15"/>
      <c r="M8" s="15"/>
      <c r="N8" s="15"/>
      <c r="O8" s="15"/>
      <c r="P8" s="15"/>
      <c r="Q8" s="15"/>
      <c r="R8" s="15"/>
      <c r="S8" s="15"/>
      <c r="T8" s="15"/>
      <c r="U8" s="16"/>
    </row>
    <row r="9" spans="2:21" ht="56.4" customHeight="1" x14ac:dyDescent="0.55000000000000004">
      <c r="B9" s="125" t="s">
        <v>419</v>
      </c>
      <c r="C9" s="126"/>
      <c r="D9" s="126"/>
      <c r="E9" s="126"/>
      <c r="F9" s="126"/>
      <c r="G9" s="126"/>
      <c r="H9" s="126"/>
      <c r="I9" s="126"/>
      <c r="J9" s="126"/>
      <c r="K9" s="126"/>
      <c r="L9" s="126"/>
      <c r="M9" s="126"/>
      <c r="N9" s="126"/>
      <c r="O9" s="126"/>
      <c r="P9" s="126"/>
      <c r="Q9" s="126"/>
      <c r="R9" s="126"/>
      <c r="S9" s="126"/>
      <c r="T9" s="126"/>
      <c r="U9" s="127"/>
    </row>
    <row r="10" spans="2:21" x14ac:dyDescent="0.55000000000000004">
      <c r="B10" s="14"/>
      <c r="C10" s="15"/>
      <c r="D10" s="15"/>
      <c r="E10" s="15"/>
      <c r="F10" s="15"/>
      <c r="G10" s="15"/>
      <c r="H10" s="15"/>
      <c r="I10" s="15"/>
      <c r="J10" s="15"/>
      <c r="K10" s="15"/>
      <c r="L10" s="15"/>
      <c r="M10" s="15"/>
      <c r="N10" s="15"/>
      <c r="O10" s="15"/>
      <c r="P10" s="15"/>
      <c r="Q10" s="15"/>
      <c r="R10" s="15"/>
      <c r="S10" s="15"/>
      <c r="T10" s="15"/>
      <c r="U10" s="16"/>
    </row>
    <row r="11" spans="2:21" ht="75.650000000000006" customHeight="1" x14ac:dyDescent="0.55000000000000004">
      <c r="B11" s="125" t="s">
        <v>139</v>
      </c>
      <c r="C11" s="126"/>
      <c r="D11" s="126"/>
      <c r="E11" s="126"/>
      <c r="F11" s="126"/>
      <c r="G11" s="126"/>
      <c r="H11" s="126"/>
      <c r="I11" s="126"/>
      <c r="J11" s="126"/>
      <c r="K11" s="126"/>
      <c r="L11" s="126"/>
      <c r="M11" s="126"/>
      <c r="N11" s="126"/>
      <c r="O11" s="126"/>
      <c r="P11" s="126"/>
      <c r="Q11" s="126"/>
      <c r="R11" s="126"/>
      <c r="S11" s="126"/>
      <c r="T11" s="126"/>
      <c r="U11" s="127"/>
    </row>
    <row r="12" spans="2:21" ht="19.75" customHeight="1" x14ac:dyDescent="0.55000000000000004">
      <c r="B12" s="46"/>
      <c r="C12" s="47"/>
      <c r="D12" s="47"/>
      <c r="E12" s="47"/>
      <c r="F12" s="47"/>
      <c r="G12" s="47"/>
      <c r="H12" s="47"/>
      <c r="I12" s="47"/>
      <c r="J12" s="47"/>
      <c r="K12" s="47"/>
      <c r="L12" s="47"/>
      <c r="M12" s="47"/>
      <c r="N12" s="47"/>
      <c r="O12" s="47"/>
      <c r="P12" s="47"/>
      <c r="Q12" s="47"/>
      <c r="R12" s="47"/>
      <c r="S12" s="47"/>
      <c r="T12" s="47"/>
      <c r="U12" s="48"/>
    </row>
    <row r="13" spans="2:21" ht="19.75" customHeight="1" thickBot="1" x14ac:dyDescent="0.6">
      <c r="B13" s="46"/>
      <c r="C13" s="47" t="s">
        <v>59</v>
      </c>
      <c r="D13" s="47"/>
      <c r="E13" s="47"/>
      <c r="F13" s="47"/>
      <c r="G13" s="47"/>
      <c r="H13" s="47"/>
      <c r="I13" s="47"/>
      <c r="J13" s="47"/>
      <c r="K13" s="47"/>
      <c r="L13" s="47"/>
      <c r="M13" s="47"/>
      <c r="N13" s="47"/>
      <c r="O13" s="47"/>
      <c r="P13" s="47"/>
      <c r="Q13" s="47"/>
      <c r="R13" s="47"/>
      <c r="S13" s="47"/>
      <c r="T13" s="47"/>
      <c r="U13" s="48"/>
    </row>
    <row r="14" spans="2:21" ht="19.75" customHeight="1" thickBot="1" x14ac:dyDescent="0.6">
      <c r="B14" s="46"/>
      <c r="C14" s="42" t="s">
        <v>54</v>
      </c>
      <c r="D14" s="47"/>
      <c r="E14" s="47"/>
      <c r="F14" s="47"/>
      <c r="G14" s="47"/>
      <c r="H14" s="47"/>
      <c r="I14" s="47"/>
      <c r="J14" s="47"/>
      <c r="K14" s="47"/>
      <c r="L14" s="47"/>
      <c r="M14" s="47"/>
      <c r="N14" s="47"/>
      <c r="O14" s="47"/>
      <c r="P14" s="47"/>
      <c r="Q14" s="47"/>
      <c r="R14" s="47"/>
      <c r="S14" s="47"/>
      <c r="T14" s="47"/>
      <c r="U14" s="48"/>
    </row>
    <row r="15" spans="2:21" ht="19.75" customHeight="1" thickBot="1" x14ac:dyDescent="0.6">
      <c r="B15" s="46"/>
      <c r="C15" s="47"/>
      <c r="D15" s="136" t="s">
        <v>58</v>
      </c>
      <c r="E15" s="137"/>
      <c r="F15" s="47"/>
      <c r="G15" s="47" t="s">
        <v>71</v>
      </c>
      <c r="H15" s="47"/>
      <c r="I15" s="47"/>
      <c r="J15" s="47"/>
      <c r="K15" s="47"/>
      <c r="L15" s="47"/>
      <c r="M15" s="47"/>
      <c r="N15" s="47"/>
      <c r="O15" s="47"/>
      <c r="P15" s="47"/>
      <c r="Q15" s="47"/>
      <c r="R15" s="47"/>
      <c r="S15" s="47"/>
      <c r="T15" s="47"/>
      <c r="U15" s="48"/>
    </row>
    <row r="16" spans="2:21" ht="19.75" customHeight="1" thickBot="1" x14ac:dyDescent="0.6">
      <c r="B16" s="46"/>
      <c r="C16" s="47"/>
      <c r="D16" s="134" t="s">
        <v>60</v>
      </c>
      <c r="E16" s="135"/>
      <c r="F16" s="47"/>
      <c r="G16" s="47" t="s">
        <v>95</v>
      </c>
      <c r="H16" s="47"/>
      <c r="I16" s="47"/>
      <c r="J16" s="47"/>
      <c r="K16" s="47"/>
      <c r="L16" s="47"/>
      <c r="M16" s="47"/>
      <c r="N16" s="47"/>
      <c r="O16" s="47"/>
      <c r="P16" s="47"/>
      <c r="Q16" s="47"/>
      <c r="R16" s="47"/>
      <c r="S16" s="47"/>
      <c r="T16" s="47"/>
      <c r="U16" s="48"/>
    </row>
    <row r="17" spans="2:21" ht="19.75" customHeight="1" thickBot="1" x14ac:dyDescent="0.6">
      <c r="B17" s="46"/>
      <c r="C17" s="47"/>
      <c r="D17" s="123" t="s">
        <v>61</v>
      </c>
      <c r="E17" s="124"/>
      <c r="F17" s="47"/>
      <c r="G17" s="47" t="s">
        <v>95</v>
      </c>
      <c r="H17" s="47"/>
      <c r="I17" s="47"/>
      <c r="J17" s="47"/>
      <c r="K17" s="47"/>
      <c r="L17" s="47"/>
      <c r="M17" s="47"/>
      <c r="N17" s="47"/>
      <c r="O17" s="47"/>
      <c r="P17" s="47"/>
      <c r="Q17" s="47"/>
      <c r="R17" s="47"/>
      <c r="S17" s="47"/>
      <c r="T17" s="47"/>
      <c r="U17" s="48"/>
    </row>
    <row r="18" spans="2:21" ht="19.75" customHeight="1" thickBot="1" x14ac:dyDescent="0.6">
      <c r="B18" s="46"/>
      <c r="C18" s="47"/>
      <c r="D18" s="136" t="s">
        <v>259</v>
      </c>
      <c r="E18" s="137"/>
      <c r="F18" s="47"/>
      <c r="G18" s="47" t="s">
        <v>281</v>
      </c>
      <c r="H18" s="47"/>
      <c r="I18" s="47"/>
      <c r="J18" s="47"/>
      <c r="K18" s="47"/>
      <c r="L18" s="47"/>
      <c r="M18" s="47"/>
      <c r="N18" s="47"/>
      <c r="O18" s="47"/>
      <c r="P18" s="47"/>
      <c r="Q18" s="47"/>
      <c r="R18" s="47"/>
      <c r="S18" s="47"/>
      <c r="T18" s="47"/>
      <c r="U18" s="48"/>
    </row>
    <row r="19" spans="2:21" ht="19.75" customHeight="1" thickBot="1" x14ac:dyDescent="0.6">
      <c r="B19" s="46"/>
      <c r="C19" s="47"/>
      <c r="D19" s="47"/>
      <c r="E19" s="47"/>
      <c r="F19" s="47"/>
      <c r="G19" s="47"/>
      <c r="H19" s="47"/>
      <c r="I19" s="47"/>
      <c r="J19" s="47"/>
      <c r="K19" s="47"/>
      <c r="L19" s="47"/>
      <c r="M19" s="47"/>
      <c r="N19" s="47"/>
      <c r="O19" s="47"/>
      <c r="P19" s="47"/>
      <c r="Q19" s="47"/>
      <c r="R19" s="47"/>
      <c r="S19" s="47"/>
      <c r="T19" s="47"/>
      <c r="U19" s="48"/>
    </row>
    <row r="20" spans="2:21" ht="19.75" customHeight="1" thickBot="1" x14ac:dyDescent="0.6">
      <c r="B20" s="264" t="s">
        <v>192</v>
      </c>
      <c r="C20" s="265"/>
      <c r="D20" s="265"/>
      <c r="E20" s="265"/>
      <c r="F20" s="265"/>
      <c r="G20" s="265"/>
      <c r="H20" s="265"/>
      <c r="I20" s="265"/>
      <c r="J20" s="265"/>
      <c r="K20" s="265"/>
      <c r="L20" s="265"/>
      <c r="M20" s="265"/>
      <c r="N20" s="265"/>
      <c r="O20" s="265"/>
      <c r="P20" s="265"/>
      <c r="Q20" s="265"/>
      <c r="R20" s="265"/>
      <c r="S20" s="265"/>
      <c r="T20" s="266"/>
      <c r="U20" s="48"/>
    </row>
    <row r="21" spans="2:21" ht="19.75" customHeight="1" thickBot="1" x14ac:dyDescent="0.6">
      <c r="B21" s="227" t="s">
        <v>277</v>
      </c>
      <c r="C21" s="139"/>
      <c r="D21" s="139"/>
      <c r="E21" s="139"/>
      <c r="F21" s="139"/>
      <c r="G21" s="139"/>
      <c r="H21" s="139"/>
      <c r="I21" s="139"/>
      <c r="J21" s="139"/>
      <c r="K21" s="139"/>
      <c r="L21" s="139"/>
      <c r="M21" s="139"/>
      <c r="N21" s="139"/>
      <c r="O21" s="139"/>
      <c r="P21" s="139"/>
      <c r="Q21" s="139"/>
      <c r="R21" s="139"/>
      <c r="S21" s="139"/>
      <c r="T21" s="124"/>
      <c r="U21" s="48"/>
    </row>
    <row r="22" spans="2:21" ht="19.75" customHeight="1" thickBot="1" x14ac:dyDescent="0.6">
      <c r="B22" s="228" t="s">
        <v>63</v>
      </c>
      <c r="C22" s="138"/>
      <c r="D22" s="138"/>
      <c r="E22" s="138"/>
      <c r="F22" s="138"/>
      <c r="G22" s="138"/>
      <c r="H22" s="137"/>
      <c r="I22" s="134" t="s">
        <v>64</v>
      </c>
      <c r="J22" s="183"/>
      <c r="K22" s="183"/>
      <c r="L22" s="183"/>
      <c r="M22" s="183"/>
      <c r="N22" s="183"/>
      <c r="O22" s="135"/>
      <c r="P22" s="123" t="s">
        <v>65</v>
      </c>
      <c r="Q22" s="139"/>
      <c r="R22" s="139"/>
      <c r="S22" s="139"/>
      <c r="T22" s="124"/>
      <c r="U22" s="48"/>
    </row>
    <row r="23" spans="2:21" ht="19.75" customHeight="1" thickBot="1" x14ac:dyDescent="0.6">
      <c r="B23" s="14"/>
      <c r="C23" s="15"/>
      <c r="D23" s="15"/>
      <c r="E23" s="15"/>
      <c r="F23" s="15"/>
      <c r="G23" s="15"/>
      <c r="H23" s="15"/>
      <c r="I23" s="15"/>
      <c r="J23" s="15"/>
      <c r="K23" s="15"/>
      <c r="L23" s="15"/>
      <c r="M23" s="15"/>
      <c r="N23" s="15"/>
      <c r="O23" s="15"/>
      <c r="P23" s="15"/>
      <c r="Q23" s="15"/>
      <c r="R23" s="15"/>
      <c r="S23" s="15"/>
      <c r="T23" s="15"/>
      <c r="U23" s="48"/>
    </row>
    <row r="24" spans="2:21" ht="19.75" customHeight="1" thickBot="1" x14ac:dyDescent="0.6">
      <c r="B24" s="227" t="s">
        <v>278</v>
      </c>
      <c r="C24" s="139"/>
      <c r="D24" s="139"/>
      <c r="E24" s="139"/>
      <c r="F24" s="139"/>
      <c r="G24" s="139"/>
      <c r="H24" s="139"/>
      <c r="I24" s="139"/>
      <c r="J24" s="139"/>
      <c r="K24" s="139"/>
      <c r="L24" s="139"/>
      <c r="M24" s="139"/>
      <c r="N24" s="139"/>
      <c r="O24" s="139"/>
      <c r="P24" s="139"/>
      <c r="Q24" s="139"/>
      <c r="R24" s="139"/>
      <c r="S24" s="139"/>
      <c r="T24" s="124"/>
      <c r="U24" s="48"/>
    </row>
    <row r="25" spans="2:21" ht="19.75" customHeight="1" thickBot="1" x14ac:dyDescent="0.6">
      <c r="B25" s="228" t="s">
        <v>289</v>
      </c>
      <c r="C25" s="138"/>
      <c r="D25" s="138"/>
      <c r="E25" s="138"/>
      <c r="F25" s="138"/>
      <c r="G25" s="138"/>
      <c r="H25" s="137"/>
      <c r="I25" s="136" t="s">
        <v>292</v>
      </c>
      <c r="J25" s="138"/>
      <c r="K25" s="138"/>
      <c r="L25" s="138"/>
      <c r="M25" s="138"/>
      <c r="N25" s="138"/>
      <c r="O25" s="137"/>
      <c r="P25" s="123" t="s">
        <v>293</v>
      </c>
      <c r="Q25" s="139"/>
      <c r="R25" s="139"/>
      <c r="S25" s="139"/>
      <c r="T25" s="124"/>
      <c r="U25" s="48"/>
    </row>
    <row r="26" spans="2:21" ht="19.75" customHeight="1" thickBot="1" x14ac:dyDescent="0.6">
      <c r="B26" s="68"/>
      <c r="C26" s="69"/>
      <c r="D26" s="69"/>
      <c r="E26" s="69"/>
      <c r="F26" s="69"/>
      <c r="G26" s="69"/>
      <c r="H26" s="69"/>
      <c r="I26" s="47"/>
      <c r="J26" s="47"/>
      <c r="K26" s="47"/>
      <c r="L26" s="47"/>
      <c r="M26" s="47"/>
      <c r="N26" s="47"/>
      <c r="O26" s="47"/>
      <c r="P26" s="47"/>
      <c r="Q26" s="47"/>
      <c r="R26" s="47"/>
      <c r="S26" s="47"/>
      <c r="T26" s="47"/>
      <c r="U26" s="48"/>
    </row>
    <row r="27" spans="2:21" ht="19.75" customHeight="1" thickBot="1" x14ac:dyDescent="0.6">
      <c r="B27" s="228" t="s">
        <v>290</v>
      </c>
      <c r="C27" s="138"/>
      <c r="D27" s="138"/>
      <c r="E27" s="138"/>
      <c r="F27" s="138"/>
      <c r="G27" s="138"/>
      <c r="H27" s="137"/>
      <c r="I27" s="134" t="s">
        <v>291</v>
      </c>
      <c r="J27" s="183"/>
      <c r="K27" s="183"/>
      <c r="L27" s="183"/>
      <c r="M27" s="183"/>
      <c r="N27" s="183"/>
      <c r="O27" s="135"/>
      <c r="P27" s="123" t="s">
        <v>294</v>
      </c>
      <c r="Q27" s="139"/>
      <c r="R27" s="139"/>
      <c r="S27" s="139"/>
      <c r="T27" s="124"/>
      <c r="U27" s="48"/>
    </row>
    <row r="28" spans="2:21" ht="19.75" customHeight="1" thickBot="1" x14ac:dyDescent="0.6">
      <c r="B28" s="68"/>
      <c r="C28" s="69"/>
      <c r="D28" s="69"/>
      <c r="E28" s="69"/>
      <c r="F28" s="69"/>
      <c r="G28" s="69"/>
      <c r="H28" s="69"/>
      <c r="I28" s="47"/>
      <c r="J28" s="47"/>
      <c r="K28" s="47"/>
      <c r="L28" s="47"/>
      <c r="M28" s="47"/>
      <c r="N28" s="47"/>
      <c r="O28" s="47"/>
      <c r="P28" s="47"/>
      <c r="Q28" s="47"/>
      <c r="R28" s="47"/>
      <c r="S28" s="47"/>
      <c r="T28" s="47"/>
      <c r="U28" s="48"/>
    </row>
    <row r="29" spans="2:21" ht="19.75" customHeight="1" thickBot="1" x14ac:dyDescent="0.6">
      <c r="B29" s="228" t="s">
        <v>295</v>
      </c>
      <c r="C29" s="138"/>
      <c r="D29" s="138"/>
      <c r="E29" s="138"/>
      <c r="F29" s="138"/>
      <c r="G29" s="138"/>
      <c r="H29" s="137"/>
      <c r="I29" s="136" t="s">
        <v>296</v>
      </c>
      <c r="J29" s="138"/>
      <c r="K29" s="138"/>
      <c r="L29" s="138"/>
      <c r="M29" s="138"/>
      <c r="N29" s="138"/>
      <c r="O29" s="137"/>
      <c r="P29" s="123" t="s">
        <v>297</v>
      </c>
      <c r="Q29" s="139"/>
      <c r="R29" s="139"/>
      <c r="S29" s="139"/>
      <c r="T29" s="124"/>
      <c r="U29" s="48"/>
    </row>
    <row r="30" spans="2:21" ht="19.75" customHeight="1" thickBot="1" x14ac:dyDescent="0.6">
      <c r="B30" s="14"/>
      <c r="C30" s="47"/>
      <c r="D30" s="47"/>
      <c r="E30" s="47"/>
      <c r="F30" s="47"/>
      <c r="G30" s="47"/>
      <c r="H30" s="47"/>
      <c r="I30" s="47"/>
      <c r="J30" s="47"/>
      <c r="K30" s="47"/>
      <c r="L30" s="47"/>
      <c r="M30" s="47"/>
      <c r="N30" s="47"/>
      <c r="O30" s="47"/>
      <c r="P30" s="47"/>
      <c r="Q30" s="47"/>
      <c r="R30" s="47"/>
      <c r="S30" s="47"/>
      <c r="T30" s="47"/>
      <c r="U30" s="48"/>
    </row>
    <row r="31" spans="2:21" ht="23" thickBot="1" x14ac:dyDescent="0.6">
      <c r="B31" s="264" t="s">
        <v>408</v>
      </c>
      <c r="C31" s="265"/>
      <c r="D31" s="265"/>
      <c r="E31" s="265"/>
      <c r="F31" s="265"/>
      <c r="G31" s="265"/>
      <c r="H31" s="265"/>
      <c r="I31" s="265"/>
      <c r="J31" s="265"/>
      <c r="K31" s="265"/>
      <c r="L31" s="265"/>
      <c r="M31" s="265"/>
      <c r="N31" s="265"/>
      <c r="O31" s="265"/>
      <c r="P31" s="265"/>
      <c r="Q31" s="265"/>
      <c r="R31" s="265"/>
      <c r="S31" s="265"/>
      <c r="T31" s="266"/>
      <c r="U31" s="16"/>
    </row>
    <row r="32" spans="2:21" ht="18" thickBot="1" x14ac:dyDescent="0.6">
      <c r="B32" s="14"/>
      <c r="C32" s="15"/>
      <c r="D32" s="15"/>
      <c r="E32" s="15"/>
      <c r="F32" s="15"/>
      <c r="G32" s="15"/>
      <c r="H32" s="15"/>
      <c r="I32" s="15"/>
      <c r="J32" s="15"/>
      <c r="K32" s="15"/>
      <c r="L32" s="15"/>
      <c r="M32" s="15"/>
      <c r="N32" s="15"/>
      <c r="O32" s="15"/>
      <c r="P32" s="15"/>
      <c r="Q32" s="15"/>
      <c r="R32" s="15"/>
      <c r="S32" s="15"/>
      <c r="T32" s="15"/>
      <c r="U32" s="16"/>
    </row>
    <row r="33" spans="2:21" ht="23" thickBot="1" x14ac:dyDescent="0.6">
      <c r="B33" s="227" t="s">
        <v>316</v>
      </c>
      <c r="C33" s="124"/>
      <c r="D33" s="15"/>
      <c r="E33" s="15"/>
      <c r="F33" s="123" t="s">
        <v>318</v>
      </c>
      <c r="G33" s="139"/>
      <c r="H33" s="139"/>
      <c r="I33" s="139"/>
      <c r="J33" s="124"/>
      <c r="K33" s="15"/>
      <c r="L33" s="15"/>
      <c r="M33" s="15"/>
      <c r="N33" s="15"/>
      <c r="O33" s="15"/>
      <c r="P33" s="15"/>
      <c r="Q33" s="15"/>
      <c r="R33" s="15"/>
      <c r="S33" s="15"/>
      <c r="T33" s="15"/>
      <c r="U33" s="16"/>
    </row>
    <row r="34" spans="2:21" ht="18.649999999999999" customHeight="1" thickBot="1" x14ac:dyDescent="0.6">
      <c r="B34" s="227" t="s">
        <v>314</v>
      </c>
      <c r="C34" s="124"/>
      <c r="D34" s="72" t="s">
        <v>319</v>
      </c>
      <c r="E34" s="50">
        <f>B⓵_マスタ登録!K$78</f>
        <v>501</v>
      </c>
      <c r="F34" s="134" t="str">
        <f>B⓵_マスタ登録!L$78</f>
        <v>商品仕入高</v>
      </c>
      <c r="G34" s="183"/>
      <c r="H34" s="183"/>
      <c r="I34" s="183"/>
      <c r="J34" s="135"/>
      <c r="K34" s="42" t="s">
        <v>315</v>
      </c>
      <c r="L34" s="134" t="str">
        <f>B⓵_マスタ登録!O$78</f>
        <v>借</v>
      </c>
      <c r="M34" s="135"/>
      <c r="N34" s="15"/>
      <c r="O34" s="15"/>
      <c r="P34" s="15"/>
      <c r="Q34" s="15"/>
      <c r="R34" s="15"/>
      <c r="S34" s="15"/>
      <c r="T34" s="15"/>
      <c r="U34" s="16"/>
    </row>
    <row r="35" spans="2:21" ht="23" thickBot="1" x14ac:dyDescent="0.6">
      <c r="B35" s="227" t="s">
        <v>317</v>
      </c>
      <c r="C35" s="124"/>
      <c r="D35" s="47" t="s">
        <v>319</v>
      </c>
      <c r="E35" s="50" t="str">
        <f>B⓵_マスタ登録!E$142</f>
        <v>①B</v>
      </c>
      <c r="F35" s="134" t="str">
        <f>B⓵_マスタ登録!F$142</f>
        <v>購買部</v>
      </c>
      <c r="G35" s="183"/>
      <c r="H35" s="183"/>
      <c r="I35" s="183"/>
      <c r="J35" s="135"/>
      <c r="K35" s="15"/>
      <c r="L35" s="15"/>
      <c r="M35" s="15"/>
      <c r="N35" s="15"/>
      <c r="O35" s="15"/>
      <c r="P35" s="15"/>
      <c r="Q35" s="15"/>
      <c r="R35" s="15"/>
      <c r="S35" s="15"/>
      <c r="T35" s="15"/>
      <c r="U35" s="16"/>
    </row>
    <row r="36" spans="2:21" ht="18" thickBot="1" x14ac:dyDescent="0.6">
      <c r="B36" s="14"/>
      <c r="C36" s="15"/>
      <c r="D36" s="15"/>
      <c r="E36" s="15"/>
      <c r="F36" s="15"/>
      <c r="G36" s="15"/>
      <c r="H36" s="15"/>
      <c r="I36" s="15"/>
      <c r="J36" s="15"/>
      <c r="K36" s="15"/>
      <c r="L36" s="15"/>
      <c r="M36" s="15"/>
      <c r="N36" s="15"/>
      <c r="O36" s="15"/>
      <c r="P36" s="15"/>
      <c r="Q36" s="15"/>
      <c r="R36" s="15"/>
      <c r="S36" s="15"/>
      <c r="T36" s="15"/>
      <c r="U36" s="16"/>
    </row>
    <row r="37" spans="2:21" ht="23" thickBot="1" x14ac:dyDescent="0.6">
      <c r="B37" s="286" t="s">
        <v>1</v>
      </c>
      <c r="C37" s="284" t="s">
        <v>298</v>
      </c>
      <c r="D37" s="311" t="s">
        <v>1</v>
      </c>
      <c r="E37" s="312"/>
      <c r="F37" s="311" t="s">
        <v>299</v>
      </c>
      <c r="G37" s="153"/>
      <c r="H37" s="312"/>
      <c r="I37" s="311" t="s">
        <v>280</v>
      </c>
      <c r="J37" s="312"/>
      <c r="K37" s="123" t="s">
        <v>308</v>
      </c>
      <c r="L37" s="139"/>
      <c r="M37" s="124"/>
      <c r="N37" s="123" t="s">
        <v>310</v>
      </c>
      <c r="O37" s="124"/>
      <c r="P37" s="123" t="s">
        <v>311</v>
      </c>
      <c r="Q37" s="124"/>
      <c r="R37" s="305" t="s">
        <v>312</v>
      </c>
      <c r="S37" s="307" t="s">
        <v>313</v>
      </c>
      <c r="T37" s="308"/>
      <c r="U37" s="16"/>
    </row>
    <row r="38" spans="2:21" ht="23" thickBot="1" x14ac:dyDescent="0.6">
      <c r="B38" s="287"/>
      <c r="C38" s="285"/>
      <c r="D38" s="313"/>
      <c r="E38" s="314"/>
      <c r="F38" s="313"/>
      <c r="G38" s="150"/>
      <c r="H38" s="314"/>
      <c r="I38" s="313"/>
      <c r="J38" s="314"/>
      <c r="K38" s="123" t="s">
        <v>309</v>
      </c>
      <c r="L38" s="139"/>
      <c r="M38" s="124"/>
      <c r="N38" s="123" t="s">
        <v>309</v>
      </c>
      <c r="O38" s="124"/>
      <c r="P38" s="123" t="s">
        <v>309</v>
      </c>
      <c r="Q38" s="124"/>
      <c r="R38" s="306"/>
      <c r="S38" s="309"/>
      <c r="T38" s="310"/>
      <c r="U38" s="16"/>
    </row>
    <row r="39" spans="2:21" ht="23" thickBot="1" x14ac:dyDescent="0.6">
      <c r="B39" s="84"/>
      <c r="C39" s="71">
        <v>44287</v>
      </c>
      <c r="D39" s="15"/>
      <c r="E39" s="15"/>
      <c r="F39" s="123" t="s">
        <v>320</v>
      </c>
      <c r="G39" s="139"/>
      <c r="H39" s="124"/>
      <c r="I39" s="15"/>
      <c r="J39" s="15"/>
      <c r="K39" s="113"/>
      <c r="L39" s="113"/>
      <c r="M39" s="15"/>
      <c r="N39" s="15"/>
      <c r="O39" s="15"/>
      <c r="P39" s="315"/>
      <c r="Q39" s="316"/>
      <c r="R39" s="15"/>
      <c r="S39" s="15"/>
      <c r="T39" s="15"/>
      <c r="U39" s="16"/>
    </row>
    <row r="40" spans="2:21" ht="18" thickBot="1" x14ac:dyDescent="0.6">
      <c r="B40" s="14"/>
      <c r="C40" s="15"/>
      <c r="D40" s="15"/>
      <c r="E40" s="15"/>
      <c r="F40" s="15"/>
      <c r="G40" s="15"/>
      <c r="H40" s="15"/>
      <c r="I40" s="15"/>
      <c r="J40" s="15"/>
      <c r="K40" s="113"/>
      <c r="L40" s="113"/>
      <c r="M40" s="15"/>
      <c r="N40" s="15"/>
      <c r="O40" s="15"/>
      <c r="P40" s="15"/>
      <c r="Q40" s="15"/>
      <c r="R40" s="15"/>
      <c r="S40" s="15"/>
      <c r="T40" s="15"/>
      <c r="U40" s="16"/>
    </row>
    <row r="41" spans="2:21" ht="23" thickBot="1" x14ac:dyDescent="0.6">
      <c r="B41" s="84" t="str">
        <f>'B③-1【購買部】予算仕訳'!$B$38</f>
        <v>1A’</v>
      </c>
      <c r="C41" s="71">
        <f>'B③-1【購買部】予算仕訳'!$C$38</f>
        <v>44316</v>
      </c>
      <c r="D41" s="123">
        <f>'B③-1【購買部】予算仕訳'!$O$38</f>
        <v>199</v>
      </c>
      <c r="E41" s="124"/>
      <c r="F41" s="123" t="str">
        <f>'B③-1【購買部】予算仕訳'!$P$38</f>
        <v>仮勘定</v>
      </c>
      <c r="G41" s="139"/>
      <c r="H41" s="124"/>
      <c r="I41" s="123" t="str">
        <f>'B③-1【購買部】予算仕訳'!$I$38</f>
        <v>購買部</v>
      </c>
      <c r="J41" s="124"/>
      <c r="K41" s="301">
        <f>'B③-1【購買部】予算仕訳'!$K$38</f>
        <v>17100</v>
      </c>
      <c r="L41" s="302"/>
      <c r="M41" s="303"/>
      <c r="N41" s="294"/>
      <c r="O41" s="304"/>
      <c r="P41" s="294">
        <f>P39-N41+K41</f>
        <v>17100</v>
      </c>
      <c r="Q41" s="295"/>
      <c r="R41" s="47" t="s">
        <v>422</v>
      </c>
      <c r="S41" s="296" t="s">
        <v>472</v>
      </c>
      <c r="T41" s="297"/>
      <c r="U41" s="16"/>
    </row>
    <row r="42" spans="2:21" ht="18" thickBot="1" x14ac:dyDescent="0.6">
      <c r="B42" s="14"/>
      <c r="C42" s="15"/>
      <c r="D42" s="15"/>
      <c r="E42" s="15"/>
      <c r="F42" s="15"/>
      <c r="G42" s="15"/>
      <c r="H42" s="15"/>
      <c r="I42" s="15"/>
      <c r="J42" s="15"/>
      <c r="K42" s="15"/>
      <c r="L42" s="15"/>
      <c r="M42" s="15"/>
      <c r="N42" s="15"/>
      <c r="O42" s="15"/>
      <c r="P42" s="15"/>
      <c r="Q42" s="15"/>
      <c r="R42" s="15"/>
      <c r="S42" s="15"/>
      <c r="T42" s="15"/>
      <c r="U42" s="16"/>
    </row>
    <row r="43" spans="2:21" ht="23" thickBot="1" x14ac:dyDescent="0.6">
      <c r="B43" s="84" t="str">
        <f>'B③-1【購買部】予算仕訳'!$B$48</f>
        <v>2A’</v>
      </c>
      <c r="C43" s="71">
        <f>'B③-1【購買部】予算仕訳'!$C$48</f>
        <v>44347</v>
      </c>
      <c r="D43" s="123">
        <f>'B③-1【購買部】予算仕訳'!$O$48</f>
        <v>199</v>
      </c>
      <c r="E43" s="124"/>
      <c r="F43" s="123" t="str">
        <f>'B③-1【購買部】予算仕訳'!$P$48</f>
        <v>仮勘定</v>
      </c>
      <c r="G43" s="139"/>
      <c r="H43" s="124"/>
      <c r="I43" s="123" t="str">
        <f>'B③-1【購買部】予算仕訳'!$I$48</f>
        <v>購買部</v>
      </c>
      <c r="J43" s="124"/>
      <c r="K43" s="301">
        <f>'B③-1【購買部】予算仕訳'!$K$48</f>
        <v>17100</v>
      </c>
      <c r="L43" s="302"/>
      <c r="M43" s="303"/>
      <c r="N43" s="294"/>
      <c r="O43" s="304"/>
      <c r="P43" s="294">
        <f>P41-N43+K43</f>
        <v>34200</v>
      </c>
      <c r="Q43" s="295"/>
      <c r="R43" s="47" t="s">
        <v>422</v>
      </c>
      <c r="S43" s="296" t="s">
        <v>473</v>
      </c>
      <c r="T43" s="297"/>
      <c r="U43" s="16"/>
    </row>
    <row r="44" spans="2:21" ht="18" thickBot="1" x14ac:dyDescent="0.6">
      <c r="B44" s="14"/>
      <c r="C44" s="15"/>
      <c r="D44" s="15"/>
      <c r="E44" s="15"/>
      <c r="F44" s="15"/>
      <c r="G44" s="15"/>
      <c r="H44" s="15"/>
      <c r="I44" s="15"/>
      <c r="J44" s="15"/>
      <c r="K44" s="15"/>
      <c r="L44" s="15"/>
      <c r="M44" s="15"/>
      <c r="N44" s="15"/>
      <c r="O44" s="15"/>
      <c r="P44" s="15"/>
      <c r="Q44" s="15"/>
      <c r="R44" s="15"/>
      <c r="S44" s="15"/>
      <c r="T44" s="15"/>
      <c r="U44" s="16"/>
    </row>
    <row r="45" spans="2:21" ht="23" thickBot="1" x14ac:dyDescent="0.6">
      <c r="B45" s="84" t="str">
        <f>'B③-1【購買部】予算仕訳'!$B$58</f>
        <v>3A’</v>
      </c>
      <c r="C45" s="71">
        <f>'B③-1【購買部】予算仕訳'!$C$58</f>
        <v>44377</v>
      </c>
      <c r="D45" s="123">
        <f>'B③-1【購買部】予算仕訳'!$O$58</f>
        <v>199</v>
      </c>
      <c r="E45" s="124"/>
      <c r="F45" s="123" t="str">
        <f>'B③-1【購買部】予算仕訳'!$P$58</f>
        <v>仮勘定</v>
      </c>
      <c r="G45" s="139"/>
      <c r="H45" s="124"/>
      <c r="I45" s="123" t="str">
        <f>'B③-1【購買部】予算仕訳'!$I$58</f>
        <v>購買部</v>
      </c>
      <c r="J45" s="124"/>
      <c r="K45" s="301">
        <f>'B③-1【購買部】予算仕訳'!$K$58</f>
        <v>17100</v>
      </c>
      <c r="L45" s="302"/>
      <c r="M45" s="303"/>
      <c r="N45" s="294"/>
      <c r="O45" s="304"/>
      <c r="P45" s="294">
        <f t="shared" ref="P45:P61" si="0">P43-N45+K45</f>
        <v>51300</v>
      </c>
      <c r="Q45" s="295"/>
      <c r="R45" s="47" t="s">
        <v>422</v>
      </c>
      <c r="S45" s="296" t="s">
        <v>474</v>
      </c>
      <c r="T45" s="297"/>
      <c r="U45" s="16"/>
    </row>
    <row r="46" spans="2:21" ht="23" thickBot="1" x14ac:dyDescent="0.6">
      <c r="B46" s="14"/>
      <c r="C46" s="15"/>
      <c r="D46" s="15"/>
      <c r="E46" s="15"/>
      <c r="F46" s="15"/>
      <c r="G46" s="15"/>
      <c r="H46" s="15"/>
      <c r="I46" s="15"/>
      <c r="J46" s="15"/>
      <c r="K46" s="15"/>
      <c r="L46" s="15"/>
      <c r="M46" s="15"/>
      <c r="N46" s="294"/>
      <c r="O46" s="304"/>
      <c r="P46" s="15"/>
      <c r="Q46" s="15"/>
      <c r="R46" s="15"/>
      <c r="S46" s="15"/>
      <c r="T46" s="15"/>
      <c r="U46" s="16"/>
    </row>
    <row r="47" spans="2:21" ht="23" thickBot="1" x14ac:dyDescent="0.6">
      <c r="B47" s="84" t="str">
        <f>'B③-1【購買部】予算仕訳'!$B$68</f>
        <v>4A’</v>
      </c>
      <c r="C47" s="71">
        <f>'B③-1【購買部】予算仕訳'!$C$68</f>
        <v>44408</v>
      </c>
      <c r="D47" s="123">
        <f>'B③-1【購買部】予算仕訳'!$O$68</f>
        <v>199</v>
      </c>
      <c r="E47" s="124"/>
      <c r="F47" s="123" t="str">
        <f>'B③-1【購買部】予算仕訳'!$P$68</f>
        <v>仮勘定</v>
      </c>
      <c r="G47" s="139"/>
      <c r="H47" s="124"/>
      <c r="I47" s="123" t="str">
        <f>'B③-1【購買部】予算仕訳'!$I$68</f>
        <v>購買部</v>
      </c>
      <c r="J47" s="124"/>
      <c r="K47" s="301">
        <f>'B③-1【購買部】予算仕訳'!$K$68</f>
        <v>17100</v>
      </c>
      <c r="L47" s="302"/>
      <c r="M47" s="303"/>
      <c r="N47" s="294"/>
      <c r="O47" s="304"/>
      <c r="P47" s="294">
        <f t="shared" si="0"/>
        <v>68400</v>
      </c>
      <c r="Q47" s="295"/>
      <c r="R47" s="47" t="s">
        <v>422</v>
      </c>
      <c r="S47" s="296" t="s">
        <v>475</v>
      </c>
      <c r="T47" s="297"/>
      <c r="U47" s="16"/>
    </row>
    <row r="48" spans="2:21" ht="23" thickBot="1" x14ac:dyDescent="0.6">
      <c r="B48" s="14"/>
      <c r="C48" s="15"/>
      <c r="D48" s="15"/>
      <c r="E48" s="15"/>
      <c r="F48" s="15"/>
      <c r="G48" s="15"/>
      <c r="H48" s="15"/>
      <c r="I48" s="15"/>
      <c r="J48" s="15"/>
      <c r="K48" s="15"/>
      <c r="L48" s="15"/>
      <c r="M48" s="15"/>
      <c r="N48" s="294"/>
      <c r="O48" s="304"/>
      <c r="P48" s="15"/>
      <c r="Q48" s="15"/>
      <c r="R48" s="15"/>
      <c r="S48" s="15"/>
      <c r="T48" s="15"/>
      <c r="U48" s="16"/>
    </row>
    <row r="49" spans="2:21" ht="23" thickBot="1" x14ac:dyDescent="0.6">
      <c r="B49" s="84" t="str">
        <f>'B③-1【購買部】予算仕訳'!$B$78</f>
        <v>5A’</v>
      </c>
      <c r="C49" s="71">
        <f>'B③-1【購買部】予算仕訳'!$C$78</f>
        <v>44439</v>
      </c>
      <c r="D49" s="123">
        <f>'B③-1【購買部】予算仕訳'!$O$78</f>
        <v>199</v>
      </c>
      <c r="E49" s="124"/>
      <c r="F49" s="123" t="str">
        <f>'B③-1【購買部】予算仕訳'!$P$78</f>
        <v>仮勘定</v>
      </c>
      <c r="G49" s="139"/>
      <c r="H49" s="124"/>
      <c r="I49" s="123" t="str">
        <f>'B③-1【購買部】予算仕訳'!$I$78</f>
        <v>購買部</v>
      </c>
      <c r="J49" s="124"/>
      <c r="K49" s="301">
        <f>'B③-1【購買部】予算仕訳'!$K$78</f>
        <v>17100</v>
      </c>
      <c r="L49" s="302"/>
      <c r="M49" s="303"/>
      <c r="N49" s="294"/>
      <c r="O49" s="304"/>
      <c r="P49" s="294">
        <f t="shared" si="0"/>
        <v>85500</v>
      </c>
      <c r="Q49" s="295"/>
      <c r="R49" s="47" t="s">
        <v>422</v>
      </c>
      <c r="S49" s="296" t="s">
        <v>476</v>
      </c>
      <c r="T49" s="297"/>
      <c r="U49" s="16"/>
    </row>
    <row r="50" spans="2:21" ht="23" thickBot="1" x14ac:dyDescent="0.6">
      <c r="B50" s="14"/>
      <c r="C50" s="15"/>
      <c r="D50" s="15"/>
      <c r="E50" s="15"/>
      <c r="F50" s="15"/>
      <c r="G50" s="15"/>
      <c r="H50" s="15"/>
      <c r="I50" s="15"/>
      <c r="J50" s="15"/>
      <c r="K50" s="15"/>
      <c r="L50" s="15"/>
      <c r="M50" s="15"/>
      <c r="N50" s="294"/>
      <c r="O50" s="304"/>
      <c r="P50" s="15"/>
      <c r="Q50" s="15"/>
      <c r="R50" s="15"/>
      <c r="S50" s="15"/>
      <c r="T50" s="15"/>
      <c r="U50" s="16"/>
    </row>
    <row r="51" spans="2:21" ht="23" thickBot="1" x14ac:dyDescent="0.6">
      <c r="B51" s="84" t="str">
        <f>'B③-1【購買部】予算仕訳'!$B$88</f>
        <v>6A’</v>
      </c>
      <c r="C51" s="71">
        <f>'B③-1【購買部】予算仕訳'!$C$88</f>
        <v>44469</v>
      </c>
      <c r="D51" s="123">
        <f>'B③-1【購買部】予算仕訳'!$O$88</f>
        <v>199</v>
      </c>
      <c r="E51" s="124"/>
      <c r="F51" s="123" t="str">
        <f>'B③-1【購買部】予算仕訳'!$P$88</f>
        <v>仮勘定</v>
      </c>
      <c r="G51" s="139"/>
      <c r="H51" s="124"/>
      <c r="I51" s="123" t="str">
        <f>'B③-1【購買部】予算仕訳'!$I$88</f>
        <v>購買部</v>
      </c>
      <c r="J51" s="124"/>
      <c r="K51" s="301">
        <f>'B③-1【購買部】予算仕訳'!$K$88</f>
        <v>17100</v>
      </c>
      <c r="L51" s="302"/>
      <c r="M51" s="303"/>
      <c r="N51" s="294"/>
      <c r="O51" s="304"/>
      <c r="P51" s="294">
        <f t="shared" si="0"/>
        <v>102600</v>
      </c>
      <c r="Q51" s="295"/>
      <c r="R51" s="47" t="s">
        <v>422</v>
      </c>
      <c r="S51" s="296" t="s">
        <v>477</v>
      </c>
      <c r="T51" s="297"/>
      <c r="U51" s="16"/>
    </row>
    <row r="52" spans="2:21" ht="23" thickBot="1" x14ac:dyDescent="0.6">
      <c r="B52" s="14"/>
      <c r="C52" s="15"/>
      <c r="D52" s="15"/>
      <c r="E52" s="15"/>
      <c r="F52" s="15"/>
      <c r="G52" s="15"/>
      <c r="H52" s="15"/>
      <c r="I52" s="15"/>
      <c r="J52" s="15"/>
      <c r="K52" s="15"/>
      <c r="L52" s="15"/>
      <c r="M52" s="15"/>
      <c r="N52" s="294"/>
      <c r="O52" s="304"/>
      <c r="P52" s="15"/>
      <c r="Q52" s="15"/>
      <c r="R52" s="15"/>
      <c r="S52" s="15"/>
      <c r="T52" s="15"/>
      <c r="U52" s="16"/>
    </row>
    <row r="53" spans="2:21" ht="23" thickBot="1" x14ac:dyDescent="0.6">
      <c r="B53" s="84" t="str">
        <f>'B③-1【購買部】予算仕訳'!$B$98</f>
        <v>7A’</v>
      </c>
      <c r="C53" s="71">
        <f>'B③-1【購買部】予算仕訳'!$C$98</f>
        <v>44500</v>
      </c>
      <c r="D53" s="123">
        <f>'B③-1【購買部】予算仕訳'!$O$98</f>
        <v>199</v>
      </c>
      <c r="E53" s="124"/>
      <c r="F53" s="123" t="str">
        <f>'B③-1【購買部】予算仕訳'!$P$98</f>
        <v>仮勘定</v>
      </c>
      <c r="G53" s="139"/>
      <c r="H53" s="124"/>
      <c r="I53" s="123" t="str">
        <f>'B③-1【購買部】予算仕訳'!$I$98</f>
        <v>購買部</v>
      </c>
      <c r="J53" s="124"/>
      <c r="K53" s="301">
        <f>'B③-1【購買部】予算仕訳'!$K$98</f>
        <v>17100</v>
      </c>
      <c r="L53" s="302"/>
      <c r="M53" s="303"/>
      <c r="N53" s="294"/>
      <c r="O53" s="304"/>
      <c r="P53" s="294">
        <f t="shared" si="0"/>
        <v>119700</v>
      </c>
      <c r="Q53" s="295"/>
      <c r="R53" s="47" t="s">
        <v>422</v>
      </c>
      <c r="S53" s="296" t="s">
        <v>478</v>
      </c>
      <c r="T53" s="297"/>
      <c r="U53" s="16"/>
    </row>
    <row r="54" spans="2:21" ht="23" thickBot="1" x14ac:dyDescent="0.6">
      <c r="B54" s="14"/>
      <c r="C54" s="15"/>
      <c r="D54" s="15"/>
      <c r="E54" s="15"/>
      <c r="F54" s="15"/>
      <c r="G54" s="15"/>
      <c r="H54" s="15"/>
      <c r="I54" s="15"/>
      <c r="J54" s="15"/>
      <c r="K54" s="15"/>
      <c r="L54" s="15"/>
      <c r="M54" s="15"/>
      <c r="N54" s="294"/>
      <c r="O54" s="304"/>
      <c r="P54" s="15"/>
      <c r="Q54" s="15"/>
      <c r="R54" s="15"/>
      <c r="S54" s="15"/>
      <c r="T54" s="15"/>
      <c r="U54" s="16"/>
    </row>
    <row r="55" spans="2:21" ht="23" thickBot="1" x14ac:dyDescent="0.6">
      <c r="B55" s="84" t="str">
        <f>'B③-1【購買部】予算仕訳'!$B$108</f>
        <v>8A’</v>
      </c>
      <c r="C55" s="71">
        <f>'B③-1【購買部】予算仕訳'!$C$108</f>
        <v>44530</v>
      </c>
      <c r="D55" s="123">
        <f>'B③-1【購買部】予算仕訳'!$O$108</f>
        <v>199</v>
      </c>
      <c r="E55" s="124"/>
      <c r="F55" s="123" t="str">
        <f>'B③-1【購買部】予算仕訳'!$P$108</f>
        <v>仮勘定</v>
      </c>
      <c r="G55" s="139"/>
      <c r="H55" s="124"/>
      <c r="I55" s="123" t="str">
        <f>'B③-1【購買部】予算仕訳'!$I$108</f>
        <v>購買部</v>
      </c>
      <c r="J55" s="124"/>
      <c r="K55" s="301">
        <f>'B③-1【購買部】予算仕訳'!$K$108</f>
        <v>17100</v>
      </c>
      <c r="L55" s="302"/>
      <c r="M55" s="303"/>
      <c r="N55" s="294"/>
      <c r="O55" s="304"/>
      <c r="P55" s="294">
        <f t="shared" si="0"/>
        <v>136800</v>
      </c>
      <c r="Q55" s="295"/>
      <c r="R55" s="47" t="s">
        <v>422</v>
      </c>
      <c r="S55" s="296" t="s">
        <v>479</v>
      </c>
      <c r="T55" s="297"/>
      <c r="U55" s="16"/>
    </row>
    <row r="56" spans="2:21" ht="23" thickBot="1" x14ac:dyDescent="0.6">
      <c r="B56" s="14"/>
      <c r="C56" s="15"/>
      <c r="D56" s="15"/>
      <c r="E56" s="15"/>
      <c r="F56" s="15"/>
      <c r="G56" s="15"/>
      <c r="H56" s="15"/>
      <c r="I56" s="15"/>
      <c r="J56" s="15"/>
      <c r="K56" s="15"/>
      <c r="L56" s="15"/>
      <c r="M56" s="15"/>
      <c r="N56" s="294"/>
      <c r="O56" s="304"/>
      <c r="P56" s="15"/>
      <c r="Q56" s="15"/>
      <c r="R56" s="15"/>
      <c r="S56" s="15"/>
      <c r="T56" s="15"/>
      <c r="U56" s="16"/>
    </row>
    <row r="57" spans="2:21" ht="23" thickBot="1" x14ac:dyDescent="0.6">
      <c r="B57" s="84" t="str">
        <f>'B③-1【購買部】予算仕訳'!$B$118</f>
        <v>9A’</v>
      </c>
      <c r="C57" s="71">
        <f>'B③-1【購買部】予算仕訳'!$C$118</f>
        <v>44561</v>
      </c>
      <c r="D57" s="123">
        <f>'B③-1【購買部】予算仕訳'!$O$118</f>
        <v>199</v>
      </c>
      <c r="E57" s="124"/>
      <c r="F57" s="123" t="str">
        <f>'B③-1【購買部】予算仕訳'!$P$118</f>
        <v>仮勘定</v>
      </c>
      <c r="G57" s="139"/>
      <c r="H57" s="124"/>
      <c r="I57" s="123" t="str">
        <f>'B③-1【購買部】予算仕訳'!$I$118</f>
        <v>購買部</v>
      </c>
      <c r="J57" s="124"/>
      <c r="K57" s="301">
        <f>'B③-1【購買部】予算仕訳'!$K$118</f>
        <v>17100</v>
      </c>
      <c r="L57" s="302"/>
      <c r="M57" s="303"/>
      <c r="N57" s="294"/>
      <c r="O57" s="304"/>
      <c r="P57" s="294">
        <f t="shared" si="0"/>
        <v>153900</v>
      </c>
      <c r="Q57" s="295"/>
      <c r="R57" s="47" t="s">
        <v>422</v>
      </c>
      <c r="S57" s="296" t="s">
        <v>480</v>
      </c>
      <c r="T57" s="297"/>
      <c r="U57" s="16"/>
    </row>
    <row r="58" spans="2:21" ht="23" thickBot="1" x14ac:dyDescent="0.6">
      <c r="B58" s="14"/>
      <c r="C58" s="15"/>
      <c r="D58" s="15"/>
      <c r="E58" s="15"/>
      <c r="F58" s="15"/>
      <c r="G58" s="15"/>
      <c r="H58" s="15"/>
      <c r="I58" s="15"/>
      <c r="J58" s="15"/>
      <c r="K58" s="15"/>
      <c r="L58" s="15"/>
      <c r="M58" s="15"/>
      <c r="N58" s="294"/>
      <c r="O58" s="304"/>
      <c r="P58" s="15"/>
      <c r="Q58" s="15"/>
      <c r="R58" s="15"/>
      <c r="S58" s="15"/>
      <c r="T58" s="15"/>
      <c r="U58" s="16"/>
    </row>
    <row r="59" spans="2:21" ht="23" thickBot="1" x14ac:dyDescent="0.6">
      <c r="B59" s="84" t="str">
        <f>'B③-1【購買部】予算仕訳'!$B$128</f>
        <v>10A’</v>
      </c>
      <c r="C59" s="71">
        <f>'B③-1【購買部】予算仕訳'!$C$128</f>
        <v>44592</v>
      </c>
      <c r="D59" s="123">
        <f>'B③-1【購買部】予算仕訳'!$O$128</f>
        <v>199</v>
      </c>
      <c r="E59" s="124"/>
      <c r="F59" s="123" t="str">
        <f>'B③-1【購買部】予算仕訳'!$P$128</f>
        <v>仮勘定</v>
      </c>
      <c r="G59" s="139"/>
      <c r="H59" s="124"/>
      <c r="I59" s="123" t="str">
        <f>'B③-1【購買部】予算仕訳'!$I$128</f>
        <v>購買部</v>
      </c>
      <c r="J59" s="124"/>
      <c r="K59" s="301">
        <f>'B③-1【購買部】予算仕訳'!$K$128</f>
        <v>17100</v>
      </c>
      <c r="L59" s="302"/>
      <c r="M59" s="303"/>
      <c r="N59" s="294"/>
      <c r="O59" s="304"/>
      <c r="P59" s="294">
        <f t="shared" si="0"/>
        <v>171000</v>
      </c>
      <c r="Q59" s="295"/>
      <c r="R59" s="47" t="s">
        <v>422</v>
      </c>
      <c r="S59" s="296" t="s">
        <v>481</v>
      </c>
      <c r="T59" s="297"/>
      <c r="U59" s="16"/>
    </row>
    <row r="60" spans="2:21" ht="23" thickBot="1" x14ac:dyDescent="0.6">
      <c r="B60" s="14"/>
      <c r="C60" s="15"/>
      <c r="D60" s="15"/>
      <c r="E60" s="15"/>
      <c r="F60" s="15"/>
      <c r="G60" s="15"/>
      <c r="H60" s="15"/>
      <c r="I60" s="15"/>
      <c r="J60" s="15"/>
      <c r="K60" s="15"/>
      <c r="L60" s="15"/>
      <c r="M60" s="15"/>
      <c r="N60" s="294"/>
      <c r="O60" s="304"/>
      <c r="P60" s="15"/>
      <c r="Q60" s="15"/>
      <c r="R60" s="15"/>
      <c r="S60" s="15"/>
      <c r="T60" s="15"/>
      <c r="U60" s="16"/>
    </row>
    <row r="61" spans="2:21" ht="23" thickBot="1" x14ac:dyDescent="0.6">
      <c r="B61" s="84" t="str">
        <f>'B③-1【購買部】予算仕訳'!$B$138</f>
        <v>11A’</v>
      </c>
      <c r="C61" s="71">
        <f>'B③-1【購買部】予算仕訳'!$C$138</f>
        <v>44620</v>
      </c>
      <c r="D61" s="123">
        <f>'B③-1【購買部】予算仕訳'!$O$138</f>
        <v>199</v>
      </c>
      <c r="E61" s="124"/>
      <c r="F61" s="123" t="str">
        <f>'B③-1【購買部】予算仕訳'!$P$138</f>
        <v>仮勘定</v>
      </c>
      <c r="G61" s="139"/>
      <c r="H61" s="124"/>
      <c r="I61" s="123" t="str">
        <f>'B③-1【購買部】予算仕訳'!$I$138</f>
        <v>購買部</v>
      </c>
      <c r="J61" s="124"/>
      <c r="K61" s="301">
        <f>'B③-1【購買部】予算仕訳'!$K$138</f>
        <v>17100</v>
      </c>
      <c r="L61" s="302"/>
      <c r="M61" s="303"/>
      <c r="N61" s="294"/>
      <c r="O61" s="304"/>
      <c r="P61" s="294">
        <f t="shared" si="0"/>
        <v>188100</v>
      </c>
      <c r="Q61" s="295"/>
      <c r="R61" s="47" t="s">
        <v>422</v>
      </c>
      <c r="S61" s="296" t="s">
        <v>482</v>
      </c>
      <c r="T61" s="297"/>
      <c r="U61" s="16"/>
    </row>
    <row r="62" spans="2:21" ht="23" thickBot="1" x14ac:dyDescent="0.6">
      <c r="B62" s="14"/>
      <c r="C62" s="15"/>
      <c r="D62" s="15"/>
      <c r="E62" s="15"/>
      <c r="F62" s="15"/>
      <c r="G62" s="15"/>
      <c r="H62" s="15"/>
      <c r="I62" s="15"/>
      <c r="J62" s="15"/>
      <c r="K62" s="15"/>
      <c r="L62" s="15"/>
      <c r="M62" s="15"/>
      <c r="N62" s="294"/>
      <c r="O62" s="304"/>
      <c r="P62" s="15"/>
      <c r="Q62" s="15"/>
      <c r="R62" s="15"/>
      <c r="S62" s="15"/>
      <c r="T62" s="15"/>
      <c r="U62" s="16"/>
    </row>
    <row r="63" spans="2:21" ht="23" thickBot="1" x14ac:dyDescent="0.6">
      <c r="B63" s="84" t="str">
        <f>'B③-1【購買部】予算仕訳'!$B$148</f>
        <v>12A’</v>
      </c>
      <c r="C63" s="71">
        <f>'B③-1【購買部】予算仕訳'!$C$148</f>
        <v>44651</v>
      </c>
      <c r="D63" s="123">
        <f>'B③-1【購買部】予算仕訳'!$O$148</f>
        <v>199</v>
      </c>
      <c r="E63" s="124"/>
      <c r="F63" s="123" t="str">
        <f>'B③-1【購買部】予算仕訳'!$P$148</f>
        <v>仮勘定</v>
      </c>
      <c r="G63" s="139"/>
      <c r="H63" s="124"/>
      <c r="I63" s="123" t="str">
        <f>'B③-1【購買部】予算仕訳'!$I$148</f>
        <v>購買部</v>
      </c>
      <c r="J63" s="124"/>
      <c r="K63" s="301"/>
      <c r="L63" s="302"/>
      <c r="M63" s="303"/>
      <c r="N63" s="294"/>
      <c r="O63" s="304"/>
      <c r="P63" s="294"/>
      <c r="Q63" s="295"/>
      <c r="R63" s="47" t="s">
        <v>422</v>
      </c>
      <c r="S63" s="296" t="s">
        <v>483</v>
      </c>
      <c r="T63" s="297"/>
      <c r="U63" s="16"/>
    </row>
    <row r="64" spans="2:21" ht="18" thickBot="1" x14ac:dyDescent="0.6">
      <c r="B64" s="14"/>
      <c r="C64" s="15"/>
      <c r="D64" s="15"/>
      <c r="E64" s="15"/>
      <c r="F64" s="15"/>
      <c r="G64" s="15"/>
      <c r="H64" s="15"/>
      <c r="I64" s="15"/>
      <c r="J64" s="15"/>
      <c r="K64" s="15"/>
      <c r="L64" s="15"/>
      <c r="M64" s="15"/>
      <c r="N64" s="15"/>
      <c r="O64" s="15"/>
      <c r="P64" s="15"/>
      <c r="Q64" s="15"/>
      <c r="R64" s="15"/>
      <c r="S64" s="15"/>
      <c r="T64" s="15"/>
      <c r="U64" s="16"/>
    </row>
    <row r="65" spans="2:21" ht="23" thickBot="1" x14ac:dyDescent="0.6">
      <c r="B65" s="264" t="s">
        <v>408</v>
      </c>
      <c r="C65" s="265"/>
      <c r="D65" s="265"/>
      <c r="E65" s="265"/>
      <c r="F65" s="265"/>
      <c r="G65" s="265"/>
      <c r="H65" s="265"/>
      <c r="I65" s="265"/>
      <c r="J65" s="265"/>
      <c r="K65" s="265"/>
      <c r="L65" s="265"/>
      <c r="M65" s="265"/>
      <c r="N65" s="265"/>
      <c r="O65" s="265"/>
      <c r="P65" s="265"/>
      <c r="Q65" s="265"/>
      <c r="R65" s="265"/>
      <c r="S65" s="265"/>
      <c r="T65" s="266"/>
      <c r="U65" s="16"/>
    </row>
    <row r="66" spans="2:21" ht="18" thickBot="1" x14ac:dyDescent="0.6">
      <c r="B66" s="14"/>
      <c r="C66" s="15"/>
      <c r="D66" s="15"/>
      <c r="E66" s="15"/>
      <c r="F66" s="15"/>
      <c r="G66" s="15"/>
      <c r="H66" s="15"/>
      <c r="I66" s="15"/>
      <c r="J66" s="15"/>
      <c r="K66" s="15"/>
      <c r="L66" s="15"/>
      <c r="M66" s="15"/>
      <c r="N66" s="15"/>
      <c r="O66" s="15"/>
      <c r="P66" s="15"/>
      <c r="Q66" s="15"/>
      <c r="R66" s="15"/>
      <c r="S66" s="15"/>
      <c r="T66" s="15"/>
      <c r="U66" s="16"/>
    </row>
    <row r="67" spans="2:21" ht="23" thickBot="1" x14ac:dyDescent="0.6">
      <c r="B67" s="227" t="s">
        <v>316</v>
      </c>
      <c r="C67" s="124"/>
      <c r="D67" s="15"/>
      <c r="E67" s="15"/>
      <c r="F67" s="123" t="s">
        <v>318</v>
      </c>
      <c r="G67" s="139"/>
      <c r="H67" s="139"/>
      <c r="I67" s="139"/>
      <c r="J67" s="124"/>
      <c r="K67" s="15"/>
      <c r="L67" s="15"/>
      <c r="M67" s="15"/>
      <c r="N67" s="15"/>
      <c r="O67" s="15"/>
      <c r="P67" s="15"/>
      <c r="Q67" s="15"/>
      <c r="R67" s="15"/>
      <c r="S67" s="15"/>
      <c r="T67" s="15"/>
      <c r="U67" s="16"/>
    </row>
    <row r="68" spans="2:21" ht="23" thickBot="1" x14ac:dyDescent="0.6">
      <c r="B68" s="227" t="s">
        <v>314</v>
      </c>
      <c r="C68" s="124"/>
      <c r="D68" s="72" t="s">
        <v>1</v>
      </c>
      <c r="E68" s="50">
        <f>B⓵_マスタ登録!K$79</f>
        <v>505</v>
      </c>
      <c r="F68" s="134" t="str">
        <f>B⓵_マスタ登録!L$79</f>
        <v>商品たな卸高の増減</v>
      </c>
      <c r="G68" s="183"/>
      <c r="H68" s="183"/>
      <c r="I68" s="183"/>
      <c r="J68" s="135"/>
      <c r="K68" s="42" t="s">
        <v>315</v>
      </c>
      <c r="L68" s="134" t="str">
        <f>B⓵_マスタ登録!O$79</f>
        <v>貸</v>
      </c>
      <c r="M68" s="135"/>
      <c r="N68" s="15"/>
      <c r="O68" s="15"/>
      <c r="P68" s="15"/>
      <c r="Q68" s="15"/>
      <c r="R68" s="15"/>
      <c r="S68" s="15"/>
      <c r="T68" s="15"/>
      <c r="U68" s="16"/>
    </row>
    <row r="69" spans="2:21" ht="23" thickBot="1" x14ac:dyDescent="0.6">
      <c r="B69" s="227" t="s">
        <v>280</v>
      </c>
      <c r="C69" s="124"/>
      <c r="D69" s="47" t="s">
        <v>1</v>
      </c>
      <c r="E69" s="50" t="str">
        <f>B⓵_マスタ登録!E$142</f>
        <v>①B</v>
      </c>
      <c r="F69" s="134" t="str">
        <f>B⓵_マスタ登録!F$142</f>
        <v>購買部</v>
      </c>
      <c r="G69" s="183"/>
      <c r="H69" s="183"/>
      <c r="I69" s="183"/>
      <c r="J69" s="135"/>
      <c r="K69" s="15"/>
      <c r="L69" s="15"/>
      <c r="M69" s="15"/>
      <c r="N69" s="15"/>
      <c r="O69" s="15"/>
      <c r="P69" s="15"/>
      <c r="Q69" s="15"/>
      <c r="R69" s="15"/>
      <c r="S69" s="15"/>
      <c r="T69" s="15"/>
      <c r="U69" s="16"/>
    </row>
    <row r="70" spans="2:21" ht="18" thickBot="1" x14ac:dyDescent="0.6">
      <c r="B70" s="14"/>
      <c r="C70" s="15"/>
      <c r="D70" s="15"/>
      <c r="E70" s="15"/>
      <c r="F70" s="15"/>
      <c r="G70" s="15"/>
      <c r="H70" s="15"/>
      <c r="I70" s="15"/>
      <c r="J70" s="15"/>
      <c r="K70" s="15"/>
      <c r="L70" s="15"/>
      <c r="M70" s="15"/>
      <c r="N70" s="15"/>
      <c r="O70" s="15"/>
      <c r="P70" s="15"/>
      <c r="Q70" s="15"/>
      <c r="R70" s="15"/>
      <c r="S70" s="15"/>
      <c r="T70" s="15"/>
      <c r="U70" s="16"/>
    </row>
    <row r="71" spans="2:21" ht="23" thickBot="1" x14ac:dyDescent="0.6">
      <c r="B71" s="286" t="s">
        <v>1</v>
      </c>
      <c r="C71" s="284" t="s">
        <v>298</v>
      </c>
      <c r="D71" s="311" t="s">
        <v>1</v>
      </c>
      <c r="E71" s="312"/>
      <c r="F71" s="311" t="s">
        <v>299</v>
      </c>
      <c r="G71" s="153"/>
      <c r="H71" s="312"/>
      <c r="I71" s="311" t="s">
        <v>280</v>
      </c>
      <c r="J71" s="312"/>
      <c r="K71" s="123" t="s">
        <v>308</v>
      </c>
      <c r="L71" s="139"/>
      <c r="M71" s="124"/>
      <c r="N71" s="123" t="s">
        <v>310</v>
      </c>
      <c r="O71" s="124"/>
      <c r="P71" s="123" t="s">
        <v>311</v>
      </c>
      <c r="Q71" s="124"/>
      <c r="R71" s="305" t="s">
        <v>312</v>
      </c>
      <c r="S71" s="307" t="s">
        <v>313</v>
      </c>
      <c r="T71" s="308"/>
      <c r="U71" s="16"/>
    </row>
    <row r="72" spans="2:21" ht="23" thickBot="1" x14ac:dyDescent="0.6">
      <c r="B72" s="287"/>
      <c r="C72" s="285"/>
      <c r="D72" s="313"/>
      <c r="E72" s="314"/>
      <c r="F72" s="313"/>
      <c r="G72" s="150"/>
      <c r="H72" s="314"/>
      <c r="I72" s="313"/>
      <c r="J72" s="314"/>
      <c r="K72" s="123" t="s">
        <v>309</v>
      </c>
      <c r="L72" s="139"/>
      <c r="M72" s="124"/>
      <c r="N72" s="123" t="s">
        <v>309</v>
      </c>
      <c r="O72" s="124"/>
      <c r="P72" s="123" t="s">
        <v>309</v>
      </c>
      <c r="Q72" s="124"/>
      <c r="R72" s="306"/>
      <c r="S72" s="309"/>
      <c r="T72" s="310"/>
      <c r="U72" s="16"/>
    </row>
    <row r="73" spans="2:21" ht="23" thickBot="1" x14ac:dyDescent="0.6">
      <c r="B73" s="84"/>
      <c r="C73" s="71">
        <v>44287</v>
      </c>
      <c r="D73" s="15"/>
      <c r="E73" s="15"/>
      <c r="F73" s="123" t="s">
        <v>320</v>
      </c>
      <c r="G73" s="139"/>
      <c r="H73" s="124"/>
      <c r="I73" s="15"/>
      <c r="J73" s="15"/>
      <c r="K73" s="113"/>
      <c r="L73" s="113"/>
      <c r="M73" s="15"/>
      <c r="N73" s="15"/>
      <c r="O73" s="15"/>
      <c r="P73" s="315"/>
      <c r="Q73" s="316"/>
      <c r="R73" s="15"/>
      <c r="S73" s="15"/>
      <c r="T73" s="15"/>
      <c r="U73" s="16"/>
    </row>
    <row r="74" spans="2:21" ht="18" thickBot="1" x14ac:dyDescent="0.6">
      <c r="B74" s="14"/>
      <c r="C74" s="15"/>
      <c r="D74" s="15"/>
      <c r="E74" s="15"/>
      <c r="F74" s="15"/>
      <c r="G74" s="15"/>
      <c r="H74" s="15"/>
      <c r="I74" s="15"/>
      <c r="J74" s="15"/>
      <c r="K74" s="113"/>
      <c r="L74" s="113"/>
      <c r="M74" s="15"/>
      <c r="N74" s="15"/>
      <c r="O74" s="15"/>
      <c r="P74" s="15"/>
      <c r="Q74" s="15"/>
      <c r="R74" s="15"/>
      <c r="S74" s="15"/>
      <c r="T74" s="15"/>
      <c r="U74" s="16"/>
    </row>
    <row r="75" spans="2:21" ht="23" thickBot="1" x14ac:dyDescent="0.6">
      <c r="B75" s="84" t="str">
        <f>'B③-1【購買部】予算仕訳'!$B$38</f>
        <v>1A’</v>
      </c>
      <c r="C75" s="71">
        <f>'B③-1【購買部】予算仕訳'!$C$38</f>
        <v>44316</v>
      </c>
      <c r="D75" s="123">
        <f>'B③-1【購買部】予算仕訳'!$O$38</f>
        <v>199</v>
      </c>
      <c r="E75" s="124"/>
      <c r="F75" s="123" t="str">
        <f>'B③-1【購買部】予算仕訳'!$P$38</f>
        <v>仮勘定</v>
      </c>
      <c r="G75" s="139"/>
      <c r="H75" s="124"/>
      <c r="I75" s="123" t="str">
        <f>'B③-1【購買部】予算仕訳'!$I$38</f>
        <v>購買部</v>
      </c>
      <c r="J75" s="124"/>
      <c r="K75" s="301"/>
      <c r="L75" s="302"/>
      <c r="M75" s="303"/>
      <c r="N75" s="294">
        <f>'B③-1【購買部】予算仕訳'!$S$39</f>
        <v>11400</v>
      </c>
      <c r="O75" s="304"/>
      <c r="P75" s="294">
        <f>P73+N75-K75</f>
        <v>11400</v>
      </c>
      <c r="Q75" s="295"/>
      <c r="R75" s="47" t="s">
        <v>422</v>
      </c>
      <c r="S75" s="296" t="s">
        <v>460</v>
      </c>
      <c r="T75" s="297"/>
      <c r="U75" s="16"/>
    </row>
    <row r="76" spans="2:21" ht="18" thickBot="1" x14ac:dyDescent="0.6">
      <c r="B76" s="14"/>
      <c r="C76" s="15"/>
      <c r="D76" s="15"/>
      <c r="E76" s="15"/>
      <c r="F76" s="15"/>
      <c r="G76" s="15"/>
      <c r="H76" s="15"/>
      <c r="I76" s="15"/>
      <c r="J76" s="15"/>
      <c r="K76" s="15"/>
      <c r="L76" s="15"/>
      <c r="M76" s="15"/>
      <c r="N76" s="15"/>
      <c r="O76" s="15"/>
      <c r="P76" s="15"/>
      <c r="Q76" s="15"/>
      <c r="R76" s="15"/>
      <c r="S76" s="15"/>
      <c r="T76" s="15"/>
      <c r="U76" s="16"/>
    </row>
    <row r="77" spans="2:21" ht="23" thickBot="1" x14ac:dyDescent="0.6">
      <c r="B77" s="84" t="str">
        <f>'B③-1【購買部】予算仕訳'!$B$48</f>
        <v>2A’</v>
      </c>
      <c r="C77" s="71">
        <f>'B③-1【購買部】予算仕訳'!$C$48</f>
        <v>44347</v>
      </c>
      <c r="D77" s="123">
        <f>'B③-1【購買部】予算仕訳'!$O$48</f>
        <v>199</v>
      </c>
      <c r="E77" s="124"/>
      <c r="F77" s="123" t="str">
        <f>'B③-1【購買部】予算仕訳'!$P$48</f>
        <v>仮勘定</v>
      </c>
      <c r="G77" s="139"/>
      <c r="H77" s="124"/>
      <c r="I77" s="123" t="str">
        <f>'B③-1【購買部】予算仕訳'!$I$48</f>
        <v>購買部</v>
      </c>
      <c r="J77" s="124"/>
      <c r="K77" s="301"/>
      <c r="L77" s="302"/>
      <c r="M77" s="303"/>
      <c r="N77" s="294">
        <f>'B③-1【購買部】予算仕訳'!$S$49</f>
        <v>10830</v>
      </c>
      <c r="O77" s="304"/>
      <c r="P77" s="294">
        <f>P75+N77-K77</f>
        <v>22230</v>
      </c>
      <c r="Q77" s="295"/>
      <c r="R77" s="47" t="s">
        <v>422</v>
      </c>
      <c r="S77" s="296" t="s">
        <v>461</v>
      </c>
      <c r="T77" s="297"/>
      <c r="U77" s="16"/>
    </row>
    <row r="78" spans="2:21" ht="18" thickBot="1" x14ac:dyDescent="0.6">
      <c r="B78" s="14"/>
      <c r="C78" s="15"/>
      <c r="D78" s="15"/>
      <c r="E78" s="15"/>
      <c r="F78" s="15"/>
      <c r="G78" s="15"/>
      <c r="H78" s="15"/>
      <c r="I78" s="15"/>
      <c r="J78" s="15"/>
      <c r="K78" s="15"/>
      <c r="L78" s="15"/>
      <c r="M78" s="15"/>
      <c r="N78" s="15"/>
      <c r="O78" s="15"/>
      <c r="P78" s="15"/>
      <c r="Q78" s="15"/>
      <c r="R78" s="15"/>
      <c r="S78" s="15"/>
      <c r="T78" s="15"/>
      <c r="U78" s="16"/>
    </row>
    <row r="79" spans="2:21" ht="23" thickBot="1" x14ac:dyDescent="0.6">
      <c r="B79" s="84" t="str">
        <f>'B③-1【購買部】予算仕訳'!$B$58</f>
        <v>3A’</v>
      </c>
      <c r="C79" s="71">
        <f>'B③-1【購買部】予算仕訳'!$C$58</f>
        <v>44377</v>
      </c>
      <c r="D79" s="123">
        <f>'B③-1【購買部】予算仕訳'!$O$58</f>
        <v>199</v>
      </c>
      <c r="E79" s="124"/>
      <c r="F79" s="123" t="str">
        <f>'B③-1【購買部】予算仕訳'!$P$58</f>
        <v>仮勘定</v>
      </c>
      <c r="G79" s="139"/>
      <c r="H79" s="124"/>
      <c r="I79" s="123" t="str">
        <f>'B③-1【購買部】予算仕訳'!$I$58</f>
        <v>購買部</v>
      </c>
      <c r="J79" s="124"/>
      <c r="K79" s="301"/>
      <c r="L79" s="302"/>
      <c r="M79" s="303"/>
      <c r="N79" s="294">
        <f>'B③-1【購買部】予算仕訳'!$S$59</f>
        <v>10203</v>
      </c>
      <c r="O79" s="304"/>
      <c r="P79" s="294">
        <f>P77+N79-K79</f>
        <v>32433</v>
      </c>
      <c r="Q79" s="295"/>
      <c r="R79" s="47" t="s">
        <v>422</v>
      </c>
      <c r="S79" s="296" t="s">
        <v>462</v>
      </c>
      <c r="T79" s="297"/>
      <c r="U79" s="16"/>
    </row>
    <row r="80" spans="2:21" ht="23" thickBot="1" x14ac:dyDescent="0.6">
      <c r="B80" s="14"/>
      <c r="C80" s="15"/>
      <c r="D80" s="15"/>
      <c r="E80" s="15"/>
      <c r="F80" s="15"/>
      <c r="G80" s="15"/>
      <c r="H80" s="15"/>
      <c r="I80" s="15"/>
      <c r="J80" s="15"/>
      <c r="K80" s="15"/>
      <c r="L80" s="15"/>
      <c r="M80" s="15"/>
      <c r="N80" s="294"/>
      <c r="O80" s="304"/>
      <c r="P80" s="15"/>
      <c r="Q80" s="15"/>
      <c r="R80" s="15"/>
      <c r="S80" s="15"/>
      <c r="T80" s="15"/>
      <c r="U80" s="16"/>
    </row>
    <row r="81" spans="2:21" ht="23" thickBot="1" x14ac:dyDescent="0.6">
      <c r="B81" s="84" t="str">
        <f>'B③-1【購買部】予算仕訳'!$B$68</f>
        <v>4A’</v>
      </c>
      <c r="C81" s="71">
        <f>'B③-1【購買部】予算仕訳'!$C$68</f>
        <v>44408</v>
      </c>
      <c r="D81" s="123">
        <f>'B③-1【購買部】予算仕訳'!$O$68</f>
        <v>199</v>
      </c>
      <c r="E81" s="124"/>
      <c r="F81" s="123" t="str">
        <f>'B③-1【購買部】予算仕訳'!$P$68</f>
        <v>仮勘定</v>
      </c>
      <c r="G81" s="139"/>
      <c r="H81" s="124"/>
      <c r="I81" s="123" t="str">
        <f>'B③-1【購買部】予算仕訳'!$I$68</f>
        <v>購買部</v>
      </c>
      <c r="J81" s="124"/>
      <c r="K81" s="301"/>
      <c r="L81" s="302"/>
      <c r="M81" s="303"/>
      <c r="N81" s="294">
        <f>'B③-1【購買部】予算仕訳'!$S$69</f>
        <v>9519</v>
      </c>
      <c r="O81" s="304"/>
      <c r="P81" s="294">
        <f>P79+N81-K81</f>
        <v>41952</v>
      </c>
      <c r="Q81" s="295"/>
      <c r="R81" s="47" t="s">
        <v>422</v>
      </c>
      <c r="S81" s="296" t="s">
        <v>463</v>
      </c>
      <c r="T81" s="297"/>
      <c r="U81" s="16"/>
    </row>
    <row r="82" spans="2:21" ht="23" thickBot="1" x14ac:dyDescent="0.6">
      <c r="B82" s="14"/>
      <c r="C82" s="15"/>
      <c r="D82" s="15"/>
      <c r="E82" s="15"/>
      <c r="F82" s="15"/>
      <c r="G82" s="15"/>
      <c r="H82" s="15"/>
      <c r="I82" s="15"/>
      <c r="J82" s="15"/>
      <c r="K82" s="15"/>
      <c r="L82" s="15"/>
      <c r="M82" s="15"/>
      <c r="N82" s="294"/>
      <c r="O82" s="304"/>
      <c r="P82" s="15"/>
      <c r="Q82" s="15"/>
      <c r="R82" s="15"/>
      <c r="S82" s="15"/>
      <c r="T82" s="15"/>
      <c r="U82" s="16"/>
    </row>
    <row r="83" spans="2:21" ht="23" thickBot="1" x14ac:dyDescent="0.6">
      <c r="B83" s="84" t="str">
        <f>'B③-1【購買部】予算仕訳'!$B$78</f>
        <v>5A’</v>
      </c>
      <c r="C83" s="71">
        <f>'B③-1【購買部】予算仕訳'!$C$78</f>
        <v>44439</v>
      </c>
      <c r="D83" s="123">
        <f>'B③-1【購買部】予算仕訳'!$O$78</f>
        <v>199</v>
      </c>
      <c r="E83" s="124"/>
      <c r="F83" s="123" t="str">
        <f>'B③-1【購買部】予算仕訳'!$P$78</f>
        <v>仮勘定</v>
      </c>
      <c r="G83" s="139"/>
      <c r="H83" s="124"/>
      <c r="I83" s="123" t="str">
        <f>'B③-1【購買部】予算仕訳'!$I$78</f>
        <v>購買部</v>
      </c>
      <c r="J83" s="124"/>
      <c r="K83" s="301"/>
      <c r="L83" s="302"/>
      <c r="M83" s="303"/>
      <c r="N83" s="294">
        <f>'B③-1【購買部】予算仕訳'!$S$79</f>
        <v>8778</v>
      </c>
      <c r="O83" s="304"/>
      <c r="P83" s="294">
        <f>P81+N83-K83</f>
        <v>50730</v>
      </c>
      <c r="Q83" s="295"/>
      <c r="R83" s="47" t="s">
        <v>422</v>
      </c>
      <c r="S83" s="296" t="s">
        <v>464</v>
      </c>
      <c r="T83" s="297"/>
      <c r="U83" s="16"/>
    </row>
    <row r="84" spans="2:21" ht="23" thickBot="1" x14ac:dyDescent="0.6">
      <c r="B84" s="14"/>
      <c r="C84" s="15"/>
      <c r="D84" s="15"/>
      <c r="E84" s="15"/>
      <c r="F84" s="15"/>
      <c r="G84" s="15"/>
      <c r="H84" s="15"/>
      <c r="I84" s="15"/>
      <c r="J84" s="15"/>
      <c r="K84" s="15"/>
      <c r="L84" s="15"/>
      <c r="M84" s="15"/>
      <c r="N84" s="294"/>
      <c r="O84" s="304"/>
      <c r="P84" s="15"/>
      <c r="Q84" s="15"/>
      <c r="R84" s="15"/>
      <c r="S84" s="15"/>
      <c r="T84" s="15"/>
      <c r="U84" s="16"/>
    </row>
    <row r="85" spans="2:21" ht="23" thickBot="1" x14ac:dyDescent="0.6">
      <c r="B85" s="84" t="str">
        <f>'B③-1【購買部】予算仕訳'!$B$88</f>
        <v>6A’</v>
      </c>
      <c r="C85" s="71">
        <f>'B③-1【購買部】予算仕訳'!$C$88</f>
        <v>44469</v>
      </c>
      <c r="D85" s="123">
        <f>'B③-1【購買部】予算仕訳'!$O$88</f>
        <v>199</v>
      </c>
      <c r="E85" s="124"/>
      <c r="F85" s="123" t="str">
        <f>'B③-1【購買部】予算仕訳'!$P$88</f>
        <v>仮勘定</v>
      </c>
      <c r="G85" s="139"/>
      <c r="H85" s="124"/>
      <c r="I85" s="123" t="str">
        <f>'B③-1【購買部】予算仕訳'!$I$88</f>
        <v>購買部</v>
      </c>
      <c r="J85" s="124"/>
      <c r="K85" s="301"/>
      <c r="L85" s="302"/>
      <c r="M85" s="303"/>
      <c r="N85" s="294">
        <f>'B③-1【購買部】予算仕訳'!$S$89</f>
        <v>7980</v>
      </c>
      <c r="O85" s="304"/>
      <c r="P85" s="294">
        <f>P83+N85-K85</f>
        <v>58710</v>
      </c>
      <c r="Q85" s="295"/>
      <c r="R85" s="47" t="s">
        <v>422</v>
      </c>
      <c r="S85" s="296" t="s">
        <v>465</v>
      </c>
      <c r="T85" s="297"/>
      <c r="U85" s="16"/>
    </row>
    <row r="86" spans="2:21" ht="23" thickBot="1" x14ac:dyDescent="0.6">
      <c r="B86" s="14"/>
      <c r="C86" s="15"/>
      <c r="D86" s="15"/>
      <c r="E86" s="15"/>
      <c r="F86" s="15"/>
      <c r="G86" s="15"/>
      <c r="H86" s="15"/>
      <c r="I86" s="15"/>
      <c r="J86" s="15"/>
      <c r="K86" s="15"/>
      <c r="L86" s="15"/>
      <c r="M86" s="15"/>
      <c r="N86" s="294"/>
      <c r="O86" s="304"/>
      <c r="P86" s="15"/>
      <c r="Q86" s="15"/>
      <c r="R86" s="15"/>
      <c r="S86" s="15"/>
      <c r="T86" s="15"/>
      <c r="U86" s="16"/>
    </row>
    <row r="87" spans="2:21" ht="23" thickBot="1" x14ac:dyDescent="0.6">
      <c r="B87" s="84" t="str">
        <f>'B③-1【購買部】予算仕訳'!$B$98</f>
        <v>7A’</v>
      </c>
      <c r="C87" s="71">
        <f>'B③-1【購買部】予算仕訳'!$C$98</f>
        <v>44500</v>
      </c>
      <c r="D87" s="123">
        <f>'B③-1【購買部】予算仕訳'!$O$98</f>
        <v>199</v>
      </c>
      <c r="E87" s="124"/>
      <c r="F87" s="123" t="str">
        <f>'B③-1【購買部】予算仕訳'!$P$98</f>
        <v>仮勘定</v>
      </c>
      <c r="G87" s="139"/>
      <c r="H87" s="124"/>
      <c r="I87" s="123" t="str">
        <f>'B③-1【購買部】予算仕訳'!$I$98</f>
        <v>購買部</v>
      </c>
      <c r="J87" s="124"/>
      <c r="K87" s="301"/>
      <c r="L87" s="302"/>
      <c r="M87" s="303"/>
      <c r="N87" s="294">
        <f>'B③-1【購買部】予算仕訳'!$S$99</f>
        <v>7068</v>
      </c>
      <c r="O87" s="304"/>
      <c r="P87" s="294">
        <f>P85+N87-K87</f>
        <v>65778</v>
      </c>
      <c r="Q87" s="295"/>
      <c r="R87" s="47" t="s">
        <v>422</v>
      </c>
      <c r="S87" s="296" t="s">
        <v>466</v>
      </c>
      <c r="T87" s="297"/>
      <c r="U87" s="16"/>
    </row>
    <row r="88" spans="2:21" ht="23" thickBot="1" x14ac:dyDescent="0.6">
      <c r="B88" s="14"/>
      <c r="C88" s="15"/>
      <c r="D88" s="15"/>
      <c r="E88" s="15"/>
      <c r="F88" s="15"/>
      <c r="G88" s="15"/>
      <c r="H88" s="15"/>
      <c r="I88" s="15"/>
      <c r="J88" s="15"/>
      <c r="K88" s="15"/>
      <c r="L88" s="15"/>
      <c r="M88" s="15"/>
      <c r="N88" s="294"/>
      <c r="O88" s="304"/>
      <c r="P88" s="15"/>
      <c r="Q88" s="15"/>
      <c r="R88" s="15"/>
      <c r="S88" s="15"/>
      <c r="T88" s="15"/>
      <c r="U88" s="16"/>
    </row>
    <row r="89" spans="2:21" ht="23" thickBot="1" x14ac:dyDescent="0.6">
      <c r="B89" s="84" t="str">
        <f>'B③-1【購買部】予算仕訳'!$B$108</f>
        <v>8A’</v>
      </c>
      <c r="C89" s="71">
        <f>'B③-1【購買部】予算仕訳'!$C$108</f>
        <v>44530</v>
      </c>
      <c r="D89" s="123">
        <f>'B③-1【購買部】予算仕訳'!$O$108</f>
        <v>199</v>
      </c>
      <c r="E89" s="124"/>
      <c r="F89" s="123" t="str">
        <f>'B③-1【購買部】予算仕訳'!$P$108</f>
        <v>仮勘定</v>
      </c>
      <c r="G89" s="139"/>
      <c r="H89" s="124"/>
      <c r="I89" s="123" t="str">
        <f>'B③-1【購買部】予算仕訳'!$I$108</f>
        <v>購買部</v>
      </c>
      <c r="J89" s="124"/>
      <c r="K89" s="301"/>
      <c r="L89" s="302"/>
      <c r="M89" s="303"/>
      <c r="N89" s="294">
        <f>'B③-1【購買部】予算仕訳'!$S$109</f>
        <v>6099</v>
      </c>
      <c r="O89" s="304"/>
      <c r="P89" s="294">
        <f>P87+N89-K89</f>
        <v>71877</v>
      </c>
      <c r="Q89" s="295"/>
      <c r="R89" s="47" t="s">
        <v>422</v>
      </c>
      <c r="S89" s="296" t="s">
        <v>467</v>
      </c>
      <c r="T89" s="297"/>
      <c r="U89" s="16"/>
    </row>
    <row r="90" spans="2:21" ht="23" thickBot="1" x14ac:dyDescent="0.6">
      <c r="B90" s="14"/>
      <c r="C90" s="15"/>
      <c r="D90" s="15"/>
      <c r="E90" s="15"/>
      <c r="F90" s="15"/>
      <c r="G90" s="15"/>
      <c r="H90" s="15"/>
      <c r="I90" s="15"/>
      <c r="J90" s="15"/>
      <c r="K90" s="15"/>
      <c r="L90" s="15"/>
      <c r="M90" s="15"/>
      <c r="N90" s="294"/>
      <c r="O90" s="304"/>
      <c r="P90" s="15"/>
      <c r="Q90" s="15"/>
      <c r="R90" s="15"/>
      <c r="S90" s="15"/>
      <c r="T90" s="15"/>
      <c r="U90" s="16"/>
    </row>
    <row r="91" spans="2:21" ht="23" thickBot="1" x14ac:dyDescent="0.6">
      <c r="B91" s="84" t="str">
        <f>'B③-1【購買部】予算仕訳'!$B$118</f>
        <v>9A’</v>
      </c>
      <c r="C91" s="71">
        <f>'B③-1【購買部】予算仕訳'!$C$118</f>
        <v>44561</v>
      </c>
      <c r="D91" s="123">
        <f>'B③-1【購買部】予算仕訳'!$O$118</f>
        <v>199</v>
      </c>
      <c r="E91" s="124"/>
      <c r="F91" s="123" t="str">
        <f>'B③-1【購買部】予算仕訳'!$P$118</f>
        <v>仮勘定</v>
      </c>
      <c r="G91" s="139"/>
      <c r="H91" s="124"/>
      <c r="I91" s="123" t="str">
        <f>'B③-1【購買部】予算仕訳'!$I$118</f>
        <v>購買部</v>
      </c>
      <c r="J91" s="124"/>
      <c r="K91" s="301"/>
      <c r="L91" s="302"/>
      <c r="M91" s="303"/>
      <c r="N91" s="294">
        <f>'B③-1【購買部】予算仕訳'!$S$119</f>
        <v>5016</v>
      </c>
      <c r="O91" s="304"/>
      <c r="P91" s="294">
        <f>P89+N91-K91</f>
        <v>76893</v>
      </c>
      <c r="Q91" s="295"/>
      <c r="R91" s="47" t="s">
        <v>422</v>
      </c>
      <c r="S91" s="296" t="s">
        <v>468</v>
      </c>
      <c r="T91" s="297"/>
      <c r="U91" s="16"/>
    </row>
    <row r="92" spans="2:21" ht="23" thickBot="1" x14ac:dyDescent="0.6">
      <c r="B92" s="14"/>
      <c r="C92" s="15"/>
      <c r="D92" s="15"/>
      <c r="E92" s="15"/>
      <c r="F92" s="15"/>
      <c r="G92" s="15"/>
      <c r="H92" s="15"/>
      <c r="I92" s="15"/>
      <c r="J92" s="15"/>
      <c r="K92" s="15"/>
      <c r="L92" s="15"/>
      <c r="M92" s="15"/>
      <c r="N92" s="294"/>
      <c r="O92" s="304"/>
      <c r="P92" s="15"/>
      <c r="Q92" s="15"/>
      <c r="R92" s="15"/>
      <c r="S92" s="15"/>
      <c r="T92" s="15"/>
      <c r="U92" s="16"/>
    </row>
    <row r="93" spans="2:21" ht="23" thickBot="1" x14ac:dyDescent="0.6">
      <c r="B93" s="84" t="str">
        <f>'B③-1【購買部】予算仕訳'!$B$128</f>
        <v>10A’</v>
      </c>
      <c r="C93" s="71">
        <f>'B③-1【購買部】予算仕訳'!$C$128</f>
        <v>44592</v>
      </c>
      <c r="D93" s="123">
        <f>'B③-1【購買部】予算仕訳'!$O$128</f>
        <v>199</v>
      </c>
      <c r="E93" s="124"/>
      <c r="F93" s="123" t="str">
        <f>'B③-1【購買部】予算仕訳'!$P$128</f>
        <v>仮勘定</v>
      </c>
      <c r="G93" s="139"/>
      <c r="H93" s="124"/>
      <c r="I93" s="123" t="str">
        <f>'B③-1【購買部】予算仕訳'!$I$128</f>
        <v>購買部</v>
      </c>
      <c r="J93" s="124"/>
      <c r="K93" s="301"/>
      <c r="L93" s="302"/>
      <c r="M93" s="303"/>
      <c r="N93" s="294">
        <f>'B③-1【購買部】予算仕訳'!$S$129</f>
        <v>3819</v>
      </c>
      <c r="O93" s="304"/>
      <c r="P93" s="294">
        <f>P91+N93-K93</f>
        <v>80712</v>
      </c>
      <c r="Q93" s="295"/>
      <c r="R93" s="47" t="s">
        <v>422</v>
      </c>
      <c r="S93" s="296" t="s">
        <v>469</v>
      </c>
      <c r="T93" s="297"/>
      <c r="U93" s="16"/>
    </row>
    <row r="94" spans="2:21" ht="23" thickBot="1" x14ac:dyDescent="0.6">
      <c r="B94" s="14"/>
      <c r="C94" s="15"/>
      <c r="D94" s="15"/>
      <c r="E94" s="15"/>
      <c r="F94" s="15"/>
      <c r="G94" s="15"/>
      <c r="H94" s="15"/>
      <c r="I94" s="15"/>
      <c r="J94" s="15"/>
      <c r="K94" s="15"/>
      <c r="L94" s="15"/>
      <c r="M94" s="15"/>
      <c r="N94" s="294"/>
      <c r="O94" s="304"/>
      <c r="P94" s="15"/>
      <c r="Q94" s="15"/>
      <c r="R94" s="15"/>
      <c r="S94" s="15"/>
      <c r="T94" s="15"/>
      <c r="U94" s="16"/>
    </row>
    <row r="95" spans="2:21" ht="23" thickBot="1" x14ac:dyDescent="0.6">
      <c r="B95" s="84" t="str">
        <f>'B③-1【購買部】予算仕訳'!$B$138</f>
        <v>11A’</v>
      </c>
      <c r="C95" s="71">
        <f>'B③-1【購買部】予算仕訳'!$C$138</f>
        <v>44620</v>
      </c>
      <c r="D95" s="123">
        <f>'B③-1【購買部】予算仕訳'!$O$138</f>
        <v>199</v>
      </c>
      <c r="E95" s="124"/>
      <c r="F95" s="123" t="str">
        <f>'B③-1【購買部】予算仕訳'!$P$138</f>
        <v>仮勘定</v>
      </c>
      <c r="G95" s="139"/>
      <c r="H95" s="124"/>
      <c r="I95" s="123" t="str">
        <f>'B③-1【購買部】予算仕訳'!$I$138</f>
        <v>購買部</v>
      </c>
      <c r="J95" s="124"/>
      <c r="K95" s="301"/>
      <c r="L95" s="302"/>
      <c r="M95" s="303"/>
      <c r="N95" s="294">
        <f>'B③-1【購買部】予算仕訳'!$S$139</f>
        <v>2508</v>
      </c>
      <c r="O95" s="304"/>
      <c r="P95" s="294">
        <f>P93+N95-K95</f>
        <v>83220</v>
      </c>
      <c r="Q95" s="295"/>
      <c r="R95" s="47" t="s">
        <v>422</v>
      </c>
      <c r="S95" s="296" t="s">
        <v>470</v>
      </c>
      <c r="T95" s="297"/>
      <c r="U95" s="16"/>
    </row>
    <row r="96" spans="2:21" ht="23" thickBot="1" x14ac:dyDescent="0.6">
      <c r="B96" s="14"/>
      <c r="C96" s="15"/>
      <c r="D96" s="15"/>
      <c r="E96" s="15"/>
      <c r="F96" s="15"/>
      <c r="G96" s="15"/>
      <c r="H96" s="15"/>
      <c r="I96" s="15"/>
      <c r="J96" s="15"/>
      <c r="K96" s="15"/>
      <c r="L96" s="15"/>
      <c r="M96" s="15"/>
      <c r="N96" s="294"/>
      <c r="O96" s="304"/>
      <c r="P96" s="15"/>
      <c r="Q96" s="15"/>
      <c r="R96" s="15"/>
      <c r="S96" s="15"/>
      <c r="T96" s="15"/>
      <c r="U96" s="16"/>
    </row>
    <row r="97" spans="2:21" ht="23" thickBot="1" x14ac:dyDescent="0.6">
      <c r="B97" s="84" t="str">
        <f>'B③-1【購買部】予算仕訳'!$B$148</f>
        <v>12A’</v>
      </c>
      <c r="C97" s="71">
        <f>'B③-1【購買部】予算仕訳'!$C$148</f>
        <v>44651</v>
      </c>
      <c r="D97" s="123">
        <f>'B③-1【購買部】予算仕訳'!$O$148</f>
        <v>199</v>
      </c>
      <c r="E97" s="124"/>
      <c r="F97" s="123" t="str">
        <f>'B③-1【購買部】予算仕訳'!$P$148</f>
        <v>仮勘定</v>
      </c>
      <c r="G97" s="139"/>
      <c r="H97" s="124"/>
      <c r="I97" s="123" t="str">
        <f>'B③-1【購買部】予算仕訳'!$I$148</f>
        <v>購買部</v>
      </c>
      <c r="J97" s="124"/>
      <c r="K97" s="301"/>
      <c r="L97" s="302"/>
      <c r="M97" s="303"/>
      <c r="N97" s="294"/>
      <c r="O97" s="304"/>
      <c r="P97" s="294"/>
      <c r="Q97" s="295"/>
      <c r="R97" s="47" t="s">
        <v>422</v>
      </c>
      <c r="S97" s="296" t="s">
        <v>471</v>
      </c>
      <c r="T97" s="297"/>
      <c r="U97" s="16"/>
    </row>
    <row r="98" spans="2:21" x14ac:dyDescent="0.55000000000000004">
      <c r="B98" s="14"/>
      <c r="C98" s="15"/>
      <c r="D98" s="15"/>
      <c r="E98" s="15"/>
      <c r="F98" s="15"/>
      <c r="G98" s="15"/>
      <c r="H98" s="15"/>
      <c r="I98" s="15"/>
      <c r="J98" s="15"/>
      <c r="K98" s="15"/>
      <c r="L98" s="15"/>
      <c r="M98" s="15"/>
      <c r="N98" s="15"/>
      <c r="O98" s="15"/>
      <c r="P98" s="15"/>
      <c r="Q98" s="15"/>
      <c r="R98" s="15"/>
      <c r="S98" s="15"/>
      <c r="T98" s="15"/>
      <c r="U98" s="16"/>
    </row>
    <row r="99" spans="2:21" ht="18" thickBot="1" x14ac:dyDescent="0.6">
      <c r="B99" s="14"/>
      <c r="C99" s="15"/>
      <c r="D99" s="15"/>
      <c r="E99" s="15"/>
      <c r="F99" s="15"/>
      <c r="G99" s="15"/>
      <c r="H99" s="15"/>
      <c r="I99" s="15"/>
      <c r="J99" s="15"/>
      <c r="K99" s="15"/>
      <c r="L99" s="15"/>
      <c r="M99" s="15"/>
      <c r="N99" s="15"/>
      <c r="O99" s="15"/>
      <c r="P99" s="15"/>
      <c r="Q99" s="15"/>
      <c r="R99" s="15"/>
      <c r="S99" s="15"/>
      <c r="T99" s="15"/>
      <c r="U99" s="16"/>
    </row>
    <row r="100" spans="2:21" ht="23" thickBot="1" x14ac:dyDescent="0.6">
      <c r="B100" s="264" t="s">
        <v>408</v>
      </c>
      <c r="C100" s="265"/>
      <c r="D100" s="265"/>
      <c r="E100" s="265"/>
      <c r="F100" s="265"/>
      <c r="G100" s="265"/>
      <c r="H100" s="265"/>
      <c r="I100" s="265"/>
      <c r="J100" s="265"/>
      <c r="K100" s="265"/>
      <c r="L100" s="265"/>
      <c r="M100" s="265"/>
      <c r="N100" s="265"/>
      <c r="O100" s="265"/>
      <c r="P100" s="265"/>
      <c r="Q100" s="265"/>
      <c r="R100" s="265"/>
      <c r="S100" s="265"/>
      <c r="T100" s="266"/>
      <c r="U100" s="16"/>
    </row>
    <row r="101" spans="2:21" ht="18" thickBot="1" x14ac:dyDescent="0.6">
      <c r="B101" s="14"/>
      <c r="C101" s="15"/>
      <c r="D101" s="15"/>
      <c r="E101" s="15"/>
      <c r="F101" s="15"/>
      <c r="G101" s="15"/>
      <c r="H101" s="15"/>
      <c r="I101" s="15"/>
      <c r="J101" s="15"/>
      <c r="K101" s="15"/>
      <c r="L101" s="15"/>
      <c r="M101" s="15"/>
      <c r="N101" s="15"/>
      <c r="O101" s="15"/>
      <c r="P101" s="15"/>
      <c r="Q101" s="15"/>
      <c r="R101" s="15"/>
      <c r="S101" s="15"/>
      <c r="T101" s="15"/>
      <c r="U101" s="16"/>
    </row>
    <row r="102" spans="2:21" ht="23" thickBot="1" x14ac:dyDescent="0.6">
      <c r="B102" s="227" t="s">
        <v>316</v>
      </c>
      <c r="C102" s="124"/>
      <c r="D102" s="15"/>
      <c r="E102" s="15"/>
      <c r="F102" s="317" t="s">
        <v>321</v>
      </c>
      <c r="G102" s="318"/>
      <c r="H102" s="318"/>
      <c r="I102" s="318"/>
      <c r="J102" s="319"/>
      <c r="K102" s="15"/>
      <c r="L102" s="15"/>
      <c r="M102" s="15"/>
      <c r="N102" s="15"/>
      <c r="O102" s="15"/>
      <c r="P102" s="15"/>
      <c r="Q102" s="15"/>
      <c r="R102" s="15"/>
      <c r="S102" s="15"/>
      <c r="T102" s="15"/>
      <c r="U102" s="16"/>
    </row>
    <row r="103" spans="2:21" ht="23" thickBot="1" x14ac:dyDescent="0.6">
      <c r="B103" s="227" t="s">
        <v>314</v>
      </c>
      <c r="C103" s="124"/>
      <c r="D103" s="72" t="s">
        <v>1</v>
      </c>
      <c r="E103" s="50">
        <f>B⓵_マスタ登録!F$117</f>
        <v>711</v>
      </c>
      <c r="F103" s="134" t="str">
        <f>B⓵_マスタ登録!$G$117</f>
        <v>在庫数量</v>
      </c>
      <c r="G103" s="183"/>
      <c r="H103" s="183"/>
      <c r="I103" s="183"/>
      <c r="J103" s="135"/>
      <c r="K103" s="42" t="s">
        <v>315</v>
      </c>
      <c r="L103" s="134" t="str">
        <f>B⓵_マスタ登録!M$117</f>
        <v>借</v>
      </c>
      <c r="M103" s="135"/>
      <c r="N103" s="15"/>
      <c r="O103" s="15"/>
      <c r="P103" s="15"/>
      <c r="Q103" s="15"/>
      <c r="R103" s="15"/>
      <c r="S103" s="15"/>
      <c r="T103" s="15"/>
      <c r="U103" s="16"/>
    </row>
    <row r="104" spans="2:21" ht="23" thickBot="1" x14ac:dyDescent="0.6">
      <c r="B104" s="227" t="s">
        <v>280</v>
      </c>
      <c r="C104" s="124"/>
      <c r="D104" s="47" t="s">
        <v>1</v>
      </c>
      <c r="E104" s="50" t="str">
        <f>B⓵_マスタ登録!E$142</f>
        <v>①B</v>
      </c>
      <c r="F104" s="134" t="str">
        <f>B⓵_マスタ登録!F$142</f>
        <v>購買部</v>
      </c>
      <c r="G104" s="183"/>
      <c r="H104" s="183"/>
      <c r="I104" s="183"/>
      <c r="J104" s="135"/>
      <c r="K104" s="15"/>
      <c r="L104" s="15"/>
      <c r="M104" s="15"/>
      <c r="N104" s="15"/>
      <c r="O104" s="15"/>
      <c r="P104" s="15"/>
      <c r="Q104" s="15"/>
      <c r="R104" s="15"/>
      <c r="S104" s="15"/>
      <c r="T104" s="15"/>
      <c r="U104" s="16"/>
    </row>
    <row r="105" spans="2:21" ht="18" thickBot="1" x14ac:dyDescent="0.6">
      <c r="B105" s="14"/>
      <c r="C105" s="15"/>
      <c r="D105" s="15"/>
      <c r="E105" s="15"/>
      <c r="F105" s="15"/>
      <c r="G105" s="15"/>
      <c r="H105" s="15"/>
      <c r="I105" s="15"/>
      <c r="J105" s="15"/>
      <c r="K105" s="15"/>
      <c r="L105" s="15"/>
      <c r="M105" s="15"/>
      <c r="N105" s="15"/>
      <c r="O105" s="15"/>
      <c r="P105" s="15"/>
      <c r="Q105" s="15"/>
      <c r="R105" s="15"/>
      <c r="S105" s="15"/>
      <c r="T105" s="15"/>
      <c r="U105" s="16"/>
    </row>
    <row r="106" spans="2:21" ht="23" thickBot="1" x14ac:dyDescent="0.6">
      <c r="B106" s="286" t="s">
        <v>1</v>
      </c>
      <c r="C106" s="284" t="s">
        <v>298</v>
      </c>
      <c r="D106" s="311" t="s">
        <v>1</v>
      </c>
      <c r="E106" s="312"/>
      <c r="F106" s="311" t="s">
        <v>299</v>
      </c>
      <c r="G106" s="153"/>
      <c r="H106" s="312"/>
      <c r="I106" s="311" t="s">
        <v>280</v>
      </c>
      <c r="J106" s="312"/>
      <c r="K106" s="123" t="s">
        <v>308</v>
      </c>
      <c r="L106" s="139"/>
      <c r="M106" s="124"/>
      <c r="N106" s="123" t="s">
        <v>310</v>
      </c>
      <c r="O106" s="124"/>
      <c r="P106" s="123" t="s">
        <v>311</v>
      </c>
      <c r="Q106" s="124"/>
      <c r="R106" s="305" t="s">
        <v>312</v>
      </c>
      <c r="S106" s="307" t="s">
        <v>313</v>
      </c>
      <c r="T106" s="308"/>
      <c r="U106" s="16"/>
    </row>
    <row r="107" spans="2:21" ht="23" thickBot="1" x14ac:dyDescent="0.6">
      <c r="B107" s="287"/>
      <c r="C107" s="285"/>
      <c r="D107" s="313"/>
      <c r="E107" s="314"/>
      <c r="F107" s="313"/>
      <c r="G107" s="150"/>
      <c r="H107" s="314"/>
      <c r="I107" s="313"/>
      <c r="J107" s="314"/>
      <c r="K107" s="123" t="s">
        <v>309</v>
      </c>
      <c r="L107" s="139"/>
      <c r="M107" s="124"/>
      <c r="N107" s="123" t="s">
        <v>309</v>
      </c>
      <c r="O107" s="124"/>
      <c r="P107" s="123" t="s">
        <v>309</v>
      </c>
      <c r="Q107" s="124"/>
      <c r="R107" s="306"/>
      <c r="S107" s="309"/>
      <c r="T107" s="310"/>
      <c r="U107" s="16"/>
    </row>
    <row r="108" spans="2:21" ht="23" thickBot="1" x14ac:dyDescent="0.6">
      <c r="B108" s="84"/>
      <c r="C108" s="71">
        <v>44287</v>
      </c>
      <c r="D108" s="15"/>
      <c r="E108" s="15"/>
      <c r="F108" s="123" t="s">
        <v>320</v>
      </c>
      <c r="G108" s="139"/>
      <c r="H108" s="124"/>
      <c r="I108" s="15"/>
      <c r="J108" s="15"/>
      <c r="K108" s="113"/>
      <c r="L108" s="113"/>
      <c r="M108" s="15"/>
      <c r="N108" s="15"/>
      <c r="O108" s="15"/>
      <c r="P108" s="294">
        <f>'B②-1_【購買部】入力画面'!$N$41</f>
        <v>200</v>
      </c>
      <c r="Q108" s="295"/>
      <c r="R108" s="47" t="s">
        <v>43</v>
      </c>
      <c r="S108" s="15"/>
      <c r="T108" s="15"/>
      <c r="U108" s="16"/>
    </row>
    <row r="109" spans="2:21" ht="18" thickBot="1" x14ac:dyDescent="0.6">
      <c r="B109" s="14"/>
      <c r="C109" s="15"/>
      <c r="D109" s="15"/>
      <c r="E109" s="15"/>
      <c r="F109" s="15"/>
      <c r="G109" s="15"/>
      <c r="H109" s="15"/>
      <c r="I109" s="15"/>
      <c r="J109" s="15"/>
      <c r="K109" s="113"/>
      <c r="L109" s="113"/>
      <c r="M109" s="15"/>
      <c r="N109" s="15"/>
      <c r="O109" s="15"/>
      <c r="P109" s="15"/>
      <c r="Q109" s="15"/>
      <c r="R109" s="15"/>
      <c r="S109" s="15"/>
      <c r="T109" s="15"/>
      <c r="U109" s="16"/>
    </row>
    <row r="110" spans="2:21" ht="23" thickBot="1" x14ac:dyDescent="0.6">
      <c r="B110" s="84" t="str">
        <f>'B③-1【購買部】予算仕訳'!$B$43</f>
        <v>1B’</v>
      </c>
      <c r="C110" s="71">
        <f>'B③-1【購買部】予算仕訳'!$C$43</f>
        <v>44316</v>
      </c>
      <c r="D110" s="123">
        <f>'B③-1【購買部】予算仕訳'!$O$43</f>
        <v>712</v>
      </c>
      <c r="E110" s="124"/>
      <c r="F110" s="298" t="str">
        <f>'B③-1【購買部】予算仕訳'!$P$43</f>
        <v>在庫数量の増加原因：商品仕入</v>
      </c>
      <c r="G110" s="299"/>
      <c r="H110" s="300"/>
      <c r="I110" s="123" t="str">
        <f>'B③-1【購買部】予算仕訳'!$I$43</f>
        <v>購買部</v>
      </c>
      <c r="J110" s="124"/>
      <c r="K110" s="301">
        <f>'B③-1【購買部】予算仕訳'!$K$43</f>
        <v>300</v>
      </c>
      <c r="L110" s="302"/>
      <c r="M110" s="303"/>
      <c r="N110" s="294"/>
      <c r="O110" s="304"/>
      <c r="P110" s="294">
        <f>P108-N110+K110</f>
        <v>500</v>
      </c>
      <c r="Q110" s="295"/>
      <c r="R110" s="47" t="s">
        <v>43</v>
      </c>
      <c r="S110" s="296" t="s">
        <v>448</v>
      </c>
      <c r="T110" s="297"/>
      <c r="U110" s="16"/>
    </row>
    <row r="111" spans="2:21" ht="18" thickBot="1" x14ac:dyDescent="0.6">
      <c r="B111" s="14"/>
      <c r="C111" s="15"/>
      <c r="D111" s="15"/>
      <c r="E111" s="15"/>
      <c r="F111" s="15"/>
      <c r="G111" s="15"/>
      <c r="H111" s="15"/>
      <c r="I111" s="15"/>
      <c r="J111" s="15"/>
      <c r="K111" s="15"/>
      <c r="L111" s="15"/>
      <c r="M111" s="15"/>
      <c r="N111" s="15"/>
      <c r="O111" s="15"/>
      <c r="P111" s="15"/>
      <c r="Q111" s="15"/>
      <c r="R111" s="15"/>
      <c r="S111" s="15"/>
      <c r="T111" s="15"/>
      <c r="U111" s="16"/>
    </row>
    <row r="112" spans="2:21" ht="23" thickBot="1" x14ac:dyDescent="0.6">
      <c r="B112" s="84" t="str">
        <f>'B③-1【購買部】予算仕訳'!$B$45</f>
        <v>1C’</v>
      </c>
      <c r="C112" s="71">
        <f>'B③-1【購買部】予算仕訳'!$C$45</f>
        <v>44316</v>
      </c>
      <c r="D112" s="123">
        <f>'B③-1【購買部】予算仕訳'!$D$45</f>
        <v>713</v>
      </c>
      <c r="E112" s="124"/>
      <c r="F112" s="298" t="str">
        <f>'B③-1【購買部】予算仕訳'!$F$45</f>
        <v>在庫数量の減少原因：商品出荷</v>
      </c>
      <c r="G112" s="299"/>
      <c r="H112" s="300"/>
      <c r="I112" s="123" t="str">
        <f>'B③-1【購買部】予算仕訳'!$I$45</f>
        <v>購買部</v>
      </c>
      <c r="J112" s="124"/>
      <c r="K112" s="301"/>
      <c r="L112" s="302"/>
      <c r="M112" s="303"/>
      <c r="N112" s="294">
        <f>'B③-1【購買部】予算仕訳'!$S$45</f>
        <v>100</v>
      </c>
      <c r="O112" s="304"/>
      <c r="P112" s="294">
        <f>P110-N112+K112</f>
        <v>400</v>
      </c>
      <c r="Q112" s="295"/>
      <c r="R112" s="47" t="s">
        <v>43</v>
      </c>
      <c r="S112" s="296" t="s">
        <v>448</v>
      </c>
      <c r="T112" s="297"/>
      <c r="U112" s="16"/>
    </row>
    <row r="113" spans="2:21" ht="18" thickBot="1" x14ac:dyDescent="0.6">
      <c r="B113" s="14"/>
      <c r="C113" s="15"/>
      <c r="D113" s="15"/>
      <c r="E113" s="15"/>
      <c r="F113" s="15"/>
      <c r="G113" s="15"/>
      <c r="H113" s="15"/>
      <c r="I113" s="15"/>
      <c r="J113" s="15"/>
      <c r="K113" s="15"/>
      <c r="L113" s="15"/>
      <c r="M113" s="15"/>
      <c r="N113" s="15"/>
      <c r="O113" s="15"/>
      <c r="P113" s="15"/>
      <c r="Q113" s="15"/>
      <c r="R113" s="15"/>
      <c r="S113" s="15"/>
      <c r="T113" s="15"/>
      <c r="U113" s="16"/>
    </row>
    <row r="114" spans="2:21" ht="23" thickBot="1" x14ac:dyDescent="0.6">
      <c r="B114" s="84" t="str">
        <f>'B③-1【購買部】予算仕訳'!$B$53</f>
        <v>2B’</v>
      </c>
      <c r="C114" s="71">
        <f>'B③-1【購買部】予算仕訳'!$C$53</f>
        <v>44347</v>
      </c>
      <c r="D114" s="123">
        <f>'B③-1【購買部】予算仕訳'!$O$53</f>
        <v>712</v>
      </c>
      <c r="E114" s="124"/>
      <c r="F114" s="298" t="str">
        <f>'B③-1【購買部】予算仕訳'!$P$53</f>
        <v>在庫数量の増加原因：商品仕入</v>
      </c>
      <c r="G114" s="299"/>
      <c r="H114" s="300"/>
      <c r="I114" s="123" t="str">
        <f>'B③-1【購買部】予算仕訳'!$I$53</f>
        <v>購買部</v>
      </c>
      <c r="J114" s="124"/>
      <c r="K114" s="301">
        <f>'B③-1【購買部】予算仕訳'!$K$53</f>
        <v>300</v>
      </c>
      <c r="L114" s="302"/>
      <c r="M114" s="303"/>
      <c r="N114" s="294"/>
      <c r="O114" s="304"/>
      <c r="P114" s="294">
        <f>P112-N114+K114</f>
        <v>700</v>
      </c>
      <c r="Q114" s="295"/>
      <c r="R114" s="47" t="s">
        <v>43</v>
      </c>
      <c r="S114" s="296" t="s">
        <v>449</v>
      </c>
      <c r="T114" s="297"/>
      <c r="U114" s="16"/>
    </row>
    <row r="115" spans="2:21" ht="18" thickBot="1" x14ac:dyDescent="0.6">
      <c r="B115" s="14"/>
      <c r="C115" s="15"/>
      <c r="D115" s="15"/>
      <c r="E115" s="15"/>
      <c r="F115" s="15"/>
      <c r="G115" s="15"/>
      <c r="H115" s="15"/>
      <c r="I115" s="15"/>
      <c r="J115" s="15"/>
      <c r="K115" s="15"/>
      <c r="L115" s="15"/>
      <c r="M115" s="15"/>
      <c r="N115" s="15"/>
      <c r="O115" s="15"/>
      <c r="P115" s="15"/>
      <c r="Q115" s="15"/>
      <c r="R115" s="15"/>
      <c r="S115" s="15"/>
      <c r="T115" s="15"/>
      <c r="U115" s="16"/>
    </row>
    <row r="116" spans="2:21" ht="23" thickBot="1" x14ac:dyDescent="0.6">
      <c r="B116" s="84" t="str">
        <f>'B③-1【購買部】予算仕訳'!$B$55</f>
        <v>2C’</v>
      </c>
      <c r="C116" s="71">
        <f>'B③-1【購買部】予算仕訳'!$C$55</f>
        <v>44347</v>
      </c>
      <c r="D116" s="123">
        <f>'B③-1【購買部】予算仕訳'!$D$55</f>
        <v>713</v>
      </c>
      <c r="E116" s="124"/>
      <c r="F116" s="298" t="str">
        <f>'B③-1【購買部】予算仕訳'!$F$55</f>
        <v>在庫数量の減少原因：商品出荷</v>
      </c>
      <c r="G116" s="299"/>
      <c r="H116" s="300"/>
      <c r="I116" s="123" t="str">
        <f>'B③-1【購買部】予算仕訳'!$I$55</f>
        <v>購買部</v>
      </c>
      <c r="J116" s="124"/>
      <c r="K116" s="301"/>
      <c r="L116" s="302"/>
      <c r="M116" s="303"/>
      <c r="N116" s="294">
        <f>'B③-1【購買部】予算仕訳'!$S$55</f>
        <v>110</v>
      </c>
      <c r="O116" s="304"/>
      <c r="P116" s="294">
        <f>P114-N116+K116</f>
        <v>590</v>
      </c>
      <c r="Q116" s="295"/>
      <c r="R116" s="47" t="s">
        <v>43</v>
      </c>
      <c r="S116" s="296" t="s">
        <v>449</v>
      </c>
      <c r="T116" s="297"/>
      <c r="U116" s="16"/>
    </row>
    <row r="117" spans="2:21" ht="18" thickBot="1" x14ac:dyDescent="0.6">
      <c r="B117" s="14"/>
      <c r="C117" s="15"/>
      <c r="D117" s="15"/>
      <c r="E117" s="15"/>
      <c r="F117" s="15"/>
      <c r="G117" s="15"/>
      <c r="H117" s="15"/>
      <c r="I117" s="15"/>
      <c r="J117" s="15"/>
      <c r="K117" s="15"/>
      <c r="L117" s="15"/>
      <c r="M117" s="15"/>
      <c r="N117" s="15"/>
      <c r="O117" s="15"/>
      <c r="P117" s="15"/>
      <c r="Q117" s="15"/>
      <c r="R117" s="15"/>
      <c r="S117" s="15"/>
      <c r="T117" s="15"/>
      <c r="U117" s="16"/>
    </row>
    <row r="118" spans="2:21" ht="23" thickBot="1" x14ac:dyDescent="0.6">
      <c r="B118" s="84" t="str">
        <f>'B③-1【購買部】予算仕訳'!$B$63</f>
        <v>3B’</v>
      </c>
      <c r="C118" s="71">
        <f>'B③-1【購買部】予算仕訳'!$C$63</f>
        <v>44377</v>
      </c>
      <c r="D118" s="123">
        <f>'B③-1【購買部】予算仕訳'!$O$63</f>
        <v>712</v>
      </c>
      <c r="E118" s="124"/>
      <c r="F118" s="298" t="str">
        <f>'B③-1【購買部】予算仕訳'!$P$63</f>
        <v>在庫数量の増加原因：商品仕入</v>
      </c>
      <c r="G118" s="299"/>
      <c r="H118" s="300"/>
      <c r="I118" s="123" t="str">
        <f>'B③-1【購買部】予算仕訳'!$I$63</f>
        <v>購買部</v>
      </c>
      <c r="J118" s="124"/>
      <c r="K118" s="301">
        <f>'B③-1【購買部】予算仕訳'!$K$63</f>
        <v>300</v>
      </c>
      <c r="L118" s="302"/>
      <c r="M118" s="303"/>
      <c r="N118" s="294"/>
      <c r="O118" s="304"/>
      <c r="P118" s="294">
        <f>P116-N118+K118</f>
        <v>890</v>
      </c>
      <c r="Q118" s="295"/>
      <c r="R118" s="47" t="s">
        <v>43</v>
      </c>
      <c r="S118" s="296" t="s">
        <v>450</v>
      </c>
      <c r="T118" s="297"/>
      <c r="U118" s="16"/>
    </row>
    <row r="119" spans="2:21" ht="18" thickBot="1" x14ac:dyDescent="0.6">
      <c r="B119" s="14"/>
      <c r="C119" s="15"/>
      <c r="D119" s="15"/>
      <c r="E119" s="15"/>
      <c r="F119" s="15"/>
      <c r="G119" s="15"/>
      <c r="H119" s="15"/>
      <c r="I119" s="15"/>
      <c r="J119" s="15"/>
      <c r="K119" s="15"/>
      <c r="L119" s="15"/>
      <c r="M119" s="15"/>
      <c r="N119" s="15"/>
      <c r="O119" s="15"/>
      <c r="P119" s="15"/>
      <c r="Q119" s="15"/>
      <c r="R119" s="15"/>
      <c r="S119" s="15"/>
      <c r="T119" s="15"/>
      <c r="U119" s="16"/>
    </row>
    <row r="120" spans="2:21" ht="23" thickBot="1" x14ac:dyDescent="0.6">
      <c r="B120" s="84" t="str">
        <f>'B③-1【購買部】予算仕訳'!$B$65</f>
        <v>3C’</v>
      </c>
      <c r="C120" s="71">
        <f>'B③-1【購買部】予算仕訳'!$C$65</f>
        <v>44377</v>
      </c>
      <c r="D120" s="123">
        <f>'B③-1【購買部】予算仕訳'!$D$65</f>
        <v>713</v>
      </c>
      <c r="E120" s="124"/>
      <c r="F120" s="298" t="str">
        <f>'B③-1【購買部】予算仕訳'!$F$65</f>
        <v>在庫数量の減少原因：商品出荷</v>
      </c>
      <c r="G120" s="299"/>
      <c r="H120" s="300"/>
      <c r="I120" s="123" t="str">
        <f>'B③-1【購買部】予算仕訳'!$I$65</f>
        <v>購買部</v>
      </c>
      <c r="J120" s="124"/>
      <c r="K120" s="301"/>
      <c r="L120" s="302"/>
      <c r="M120" s="303"/>
      <c r="N120" s="294">
        <f>'B③-1【購買部】予算仕訳'!$S$65</f>
        <v>121</v>
      </c>
      <c r="O120" s="304"/>
      <c r="P120" s="294">
        <f>P118-N120+K120</f>
        <v>769</v>
      </c>
      <c r="Q120" s="295"/>
      <c r="R120" s="47" t="s">
        <v>43</v>
      </c>
      <c r="S120" s="296" t="str">
        <f>S118</f>
        <v>6月在庫数量計上</v>
      </c>
      <c r="T120" s="297"/>
      <c r="U120" s="16"/>
    </row>
    <row r="121" spans="2:21" ht="18" thickBot="1" x14ac:dyDescent="0.6">
      <c r="B121" s="14"/>
      <c r="C121" s="15"/>
      <c r="D121" s="15"/>
      <c r="E121" s="15"/>
      <c r="F121" s="15"/>
      <c r="G121" s="15"/>
      <c r="H121" s="15"/>
      <c r="I121" s="15"/>
      <c r="J121" s="15"/>
      <c r="K121" s="15"/>
      <c r="L121" s="15"/>
      <c r="M121" s="15"/>
      <c r="N121" s="15"/>
      <c r="O121" s="15"/>
      <c r="P121" s="15"/>
      <c r="Q121" s="15"/>
      <c r="R121" s="15"/>
      <c r="S121" s="15"/>
      <c r="T121" s="15"/>
      <c r="U121" s="16"/>
    </row>
    <row r="122" spans="2:21" ht="23" thickBot="1" x14ac:dyDescent="0.6">
      <c r="B122" s="84" t="str">
        <f>'B③-1【購買部】予算仕訳'!$B$73</f>
        <v>4B’</v>
      </c>
      <c r="C122" s="71">
        <f>'B③-1【購買部】予算仕訳'!$C$73</f>
        <v>44408</v>
      </c>
      <c r="D122" s="123">
        <f>'B③-1【購買部】予算仕訳'!$O$73</f>
        <v>712</v>
      </c>
      <c r="E122" s="124"/>
      <c r="F122" s="298" t="str">
        <f>'B③-1【購買部】予算仕訳'!$P$73</f>
        <v>在庫数量の増加原因：商品仕入</v>
      </c>
      <c r="G122" s="299"/>
      <c r="H122" s="300"/>
      <c r="I122" s="123" t="str">
        <f>'B③-1【購買部】予算仕訳'!$I$73</f>
        <v>購買部</v>
      </c>
      <c r="J122" s="124"/>
      <c r="K122" s="301">
        <f>'B③-1【購買部】予算仕訳'!$K$73</f>
        <v>300</v>
      </c>
      <c r="L122" s="302"/>
      <c r="M122" s="303"/>
      <c r="N122" s="294"/>
      <c r="O122" s="304"/>
      <c r="P122" s="294">
        <f>P120-N122+K122</f>
        <v>1069</v>
      </c>
      <c r="Q122" s="295"/>
      <c r="R122" s="47" t="s">
        <v>43</v>
      </c>
      <c r="S122" s="296" t="s">
        <v>451</v>
      </c>
      <c r="T122" s="297"/>
      <c r="U122" s="16"/>
    </row>
    <row r="123" spans="2:21" ht="18" thickBot="1" x14ac:dyDescent="0.6">
      <c r="B123" s="14"/>
      <c r="C123" s="15"/>
      <c r="D123" s="15"/>
      <c r="E123" s="15"/>
      <c r="F123" s="15"/>
      <c r="G123" s="15"/>
      <c r="H123" s="15"/>
      <c r="I123" s="15"/>
      <c r="J123" s="15"/>
      <c r="K123" s="15"/>
      <c r="L123" s="15"/>
      <c r="M123" s="15"/>
      <c r="N123" s="15"/>
      <c r="O123" s="15"/>
      <c r="P123" s="15"/>
      <c r="Q123" s="15"/>
      <c r="R123" s="15"/>
      <c r="S123" s="15"/>
      <c r="T123" s="15"/>
      <c r="U123" s="16"/>
    </row>
    <row r="124" spans="2:21" ht="23" thickBot="1" x14ac:dyDescent="0.6">
      <c r="B124" s="84" t="str">
        <f>'B③-1【購買部】予算仕訳'!$B$75</f>
        <v>4C’</v>
      </c>
      <c r="C124" s="71">
        <f>'B③-1【購買部】予算仕訳'!$C$75</f>
        <v>44408</v>
      </c>
      <c r="D124" s="123">
        <f>'B③-1【購買部】予算仕訳'!$D$75</f>
        <v>713</v>
      </c>
      <c r="E124" s="124"/>
      <c r="F124" s="298" t="str">
        <f>'B③-1【購買部】予算仕訳'!$F$75</f>
        <v>在庫数量の減少原因：商品出荷</v>
      </c>
      <c r="G124" s="299"/>
      <c r="H124" s="300"/>
      <c r="I124" s="123" t="str">
        <f>'B③-1【購買部】予算仕訳'!$I$75</f>
        <v>購買部</v>
      </c>
      <c r="J124" s="124"/>
      <c r="K124" s="301"/>
      <c r="L124" s="302"/>
      <c r="M124" s="303"/>
      <c r="N124" s="294">
        <f>'B③-1【購買部】予算仕訳'!$S$75</f>
        <v>133</v>
      </c>
      <c r="O124" s="304"/>
      <c r="P124" s="294">
        <f>P122-N124+K124</f>
        <v>936</v>
      </c>
      <c r="Q124" s="295"/>
      <c r="R124" s="47" t="s">
        <v>43</v>
      </c>
      <c r="S124" s="296" t="str">
        <f>S122</f>
        <v>7月在庫数量計上</v>
      </c>
      <c r="T124" s="297"/>
      <c r="U124" s="16"/>
    </row>
    <row r="125" spans="2:21" ht="18" thickBot="1" x14ac:dyDescent="0.6">
      <c r="B125" s="14"/>
      <c r="C125" s="15"/>
      <c r="D125" s="15"/>
      <c r="E125" s="15"/>
      <c r="F125" s="15"/>
      <c r="G125" s="15"/>
      <c r="H125" s="15"/>
      <c r="I125" s="15"/>
      <c r="J125" s="15"/>
      <c r="K125" s="15"/>
      <c r="L125" s="15"/>
      <c r="M125" s="15"/>
      <c r="N125" s="15"/>
      <c r="O125" s="15"/>
      <c r="P125" s="15"/>
      <c r="Q125" s="15"/>
      <c r="R125" s="15"/>
      <c r="S125" s="15"/>
      <c r="T125" s="15"/>
      <c r="U125" s="16"/>
    </row>
    <row r="126" spans="2:21" ht="23" thickBot="1" x14ac:dyDescent="0.6">
      <c r="B126" s="84" t="str">
        <f>'B③-1【購買部】予算仕訳'!$B$83</f>
        <v>5B’</v>
      </c>
      <c r="C126" s="71">
        <f>'B③-1【購買部】予算仕訳'!$C$83</f>
        <v>44439</v>
      </c>
      <c r="D126" s="123">
        <f>'B③-1【購買部】予算仕訳'!$O$83</f>
        <v>712</v>
      </c>
      <c r="E126" s="124"/>
      <c r="F126" s="298" t="str">
        <f>'B③-1【購買部】予算仕訳'!$P$83</f>
        <v>在庫数量の増加原因：商品仕入</v>
      </c>
      <c r="G126" s="299"/>
      <c r="H126" s="300"/>
      <c r="I126" s="123" t="str">
        <f>'B③-1【購買部】予算仕訳'!$I$83</f>
        <v>購買部</v>
      </c>
      <c r="J126" s="124"/>
      <c r="K126" s="301">
        <f>'B③-1【購買部】予算仕訳'!$K$83</f>
        <v>300</v>
      </c>
      <c r="L126" s="302"/>
      <c r="M126" s="303"/>
      <c r="N126" s="294"/>
      <c r="O126" s="304"/>
      <c r="P126" s="294">
        <f>P124-N126+K126</f>
        <v>1236</v>
      </c>
      <c r="Q126" s="295"/>
      <c r="R126" s="47" t="s">
        <v>43</v>
      </c>
      <c r="S126" s="296" t="s">
        <v>452</v>
      </c>
      <c r="T126" s="297"/>
      <c r="U126" s="16"/>
    </row>
    <row r="127" spans="2:21" ht="18" thickBot="1" x14ac:dyDescent="0.6">
      <c r="B127" s="14"/>
      <c r="C127" s="15"/>
      <c r="D127" s="15"/>
      <c r="E127" s="15"/>
      <c r="F127" s="15"/>
      <c r="G127" s="15"/>
      <c r="H127" s="15"/>
      <c r="I127" s="15"/>
      <c r="J127" s="15"/>
      <c r="K127" s="15"/>
      <c r="L127" s="15"/>
      <c r="M127" s="15"/>
      <c r="N127" s="15"/>
      <c r="O127" s="15"/>
      <c r="P127" s="15"/>
      <c r="Q127" s="15"/>
      <c r="R127" s="15"/>
      <c r="S127" s="15"/>
      <c r="T127" s="15"/>
      <c r="U127" s="16"/>
    </row>
    <row r="128" spans="2:21" ht="23" thickBot="1" x14ac:dyDescent="0.6">
      <c r="B128" s="84" t="str">
        <f>'B③-1【購買部】予算仕訳'!$B$85</f>
        <v>5C’</v>
      </c>
      <c r="C128" s="71">
        <f>'B③-1【購買部】予算仕訳'!$C$85</f>
        <v>44439</v>
      </c>
      <c r="D128" s="123">
        <f>'B③-1【購買部】予算仕訳'!$D$85</f>
        <v>713</v>
      </c>
      <c r="E128" s="124"/>
      <c r="F128" s="298" t="str">
        <f>'B③-1【購買部】予算仕訳'!$F$85</f>
        <v>在庫数量の減少原因：商品出荷</v>
      </c>
      <c r="G128" s="299"/>
      <c r="H128" s="300"/>
      <c r="I128" s="123" t="str">
        <f>'B③-1【購買部】予算仕訳'!$I$85</f>
        <v>購買部</v>
      </c>
      <c r="J128" s="124"/>
      <c r="K128" s="301"/>
      <c r="L128" s="302"/>
      <c r="M128" s="303"/>
      <c r="N128" s="294">
        <f>'B③-1【購買部】予算仕訳'!$S$85</f>
        <v>146</v>
      </c>
      <c r="O128" s="304"/>
      <c r="P128" s="294">
        <f>P126-N128+K128</f>
        <v>1090</v>
      </c>
      <c r="Q128" s="295"/>
      <c r="R128" s="47" t="s">
        <v>43</v>
      </c>
      <c r="S128" s="296" t="str">
        <f>S126</f>
        <v>8月在庫数量計上</v>
      </c>
      <c r="T128" s="297"/>
      <c r="U128" s="16"/>
    </row>
    <row r="129" spans="2:21" ht="18" thickBot="1" x14ac:dyDescent="0.6">
      <c r="B129" s="14"/>
      <c r="C129" s="15"/>
      <c r="D129" s="15"/>
      <c r="E129" s="15"/>
      <c r="F129" s="15"/>
      <c r="G129" s="15"/>
      <c r="H129" s="15"/>
      <c r="I129" s="15"/>
      <c r="J129" s="15"/>
      <c r="K129" s="15"/>
      <c r="L129" s="15"/>
      <c r="M129" s="15"/>
      <c r="N129" s="15"/>
      <c r="O129" s="15"/>
      <c r="P129" s="15"/>
      <c r="Q129" s="15"/>
      <c r="R129" s="15"/>
      <c r="S129" s="15"/>
      <c r="T129" s="15"/>
      <c r="U129" s="16"/>
    </row>
    <row r="130" spans="2:21" ht="23" thickBot="1" x14ac:dyDescent="0.6">
      <c r="B130" s="84" t="str">
        <f>'B③-1【購買部】予算仕訳'!$B$93</f>
        <v>6B’</v>
      </c>
      <c r="C130" s="71">
        <f>'B③-1【購買部】予算仕訳'!$C$93</f>
        <v>44469</v>
      </c>
      <c r="D130" s="123">
        <f>'B③-1【購買部】予算仕訳'!$O$93</f>
        <v>712</v>
      </c>
      <c r="E130" s="124"/>
      <c r="F130" s="298" t="str">
        <f>'B③-1【購買部】予算仕訳'!$P$93</f>
        <v>在庫数量の増加原因：商品仕入</v>
      </c>
      <c r="G130" s="299"/>
      <c r="H130" s="300"/>
      <c r="I130" s="123" t="str">
        <f>'B③-1【購買部】予算仕訳'!$I$93</f>
        <v>購買部</v>
      </c>
      <c r="J130" s="124"/>
      <c r="K130" s="301">
        <f>'B③-1【購買部】予算仕訳'!$K$93</f>
        <v>300</v>
      </c>
      <c r="L130" s="302"/>
      <c r="M130" s="303"/>
      <c r="N130" s="294"/>
      <c r="O130" s="304"/>
      <c r="P130" s="294">
        <f>P128-N130+K130</f>
        <v>1390</v>
      </c>
      <c r="Q130" s="295"/>
      <c r="R130" s="47" t="s">
        <v>43</v>
      </c>
      <c r="S130" s="296" t="s">
        <v>453</v>
      </c>
      <c r="T130" s="297"/>
      <c r="U130" s="16"/>
    </row>
    <row r="131" spans="2:21" ht="18" thickBot="1" x14ac:dyDescent="0.6">
      <c r="B131" s="14"/>
      <c r="C131" s="15"/>
      <c r="D131" s="15"/>
      <c r="E131" s="15"/>
      <c r="F131" s="15"/>
      <c r="G131" s="15"/>
      <c r="H131" s="15"/>
      <c r="I131" s="15"/>
      <c r="J131" s="15"/>
      <c r="K131" s="15"/>
      <c r="L131" s="15"/>
      <c r="M131" s="15"/>
      <c r="N131" s="15"/>
      <c r="O131" s="15"/>
      <c r="P131" s="15"/>
      <c r="Q131" s="15"/>
      <c r="R131" s="15"/>
      <c r="S131" s="15"/>
      <c r="T131" s="15"/>
      <c r="U131" s="16"/>
    </row>
    <row r="132" spans="2:21" ht="23" thickBot="1" x14ac:dyDescent="0.6">
      <c r="B132" s="84" t="str">
        <f>'B③-1【購買部】予算仕訳'!$B$95</f>
        <v>6C’</v>
      </c>
      <c r="C132" s="71">
        <f>'B③-1【購買部】予算仕訳'!$C$95</f>
        <v>44469</v>
      </c>
      <c r="D132" s="123">
        <f>'B③-1【購買部】予算仕訳'!$D$95</f>
        <v>713</v>
      </c>
      <c r="E132" s="124"/>
      <c r="F132" s="298" t="str">
        <f>'B③-1【購買部】予算仕訳'!$F$95</f>
        <v>在庫数量の減少原因：商品出荷</v>
      </c>
      <c r="G132" s="299"/>
      <c r="H132" s="300"/>
      <c r="I132" s="123" t="str">
        <f>'B③-1【購買部】予算仕訳'!$I$95</f>
        <v>購買部</v>
      </c>
      <c r="J132" s="124"/>
      <c r="K132" s="301"/>
      <c r="L132" s="302"/>
      <c r="M132" s="303"/>
      <c r="N132" s="294">
        <f>'B③-1【購買部】予算仕訳'!$S$95</f>
        <v>160</v>
      </c>
      <c r="O132" s="304"/>
      <c r="P132" s="294">
        <f>P130-N132+K132</f>
        <v>1230</v>
      </c>
      <c r="Q132" s="295"/>
      <c r="R132" s="47" t="s">
        <v>43</v>
      </c>
      <c r="S132" s="296" t="str">
        <f>S130</f>
        <v>9月在庫数量計上</v>
      </c>
      <c r="T132" s="297"/>
      <c r="U132" s="16"/>
    </row>
    <row r="133" spans="2:21" ht="18" thickBot="1" x14ac:dyDescent="0.6">
      <c r="B133" s="14"/>
      <c r="C133" s="15"/>
      <c r="D133" s="15"/>
      <c r="E133" s="15"/>
      <c r="F133" s="15"/>
      <c r="G133" s="15"/>
      <c r="H133" s="15"/>
      <c r="I133" s="15"/>
      <c r="J133" s="15"/>
      <c r="K133" s="15"/>
      <c r="L133" s="15"/>
      <c r="M133" s="15"/>
      <c r="N133" s="15"/>
      <c r="O133" s="15"/>
      <c r="P133" s="15"/>
      <c r="Q133" s="15"/>
      <c r="R133" s="15"/>
      <c r="S133" s="15"/>
      <c r="T133" s="15"/>
      <c r="U133" s="16"/>
    </row>
    <row r="134" spans="2:21" ht="23" thickBot="1" x14ac:dyDescent="0.6">
      <c r="B134" s="84" t="str">
        <f>'B③-1【購買部】予算仕訳'!$B$103</f>
        <v>7B’</v>
      </c>
      <c r="C134" s="71">
        <f>'B③-1【購買部】予算仕訳'!$C$103</f>
        <v>44500</v>
      </c>
      <c r="D134" s="123">
        <f>'B③-1【購買部】予算仕訳'!$O$103</f>
        <v>712</v>
      </c>
      <c r="E134" s="124"/>
      <c r="F134" s="298" t="str">
        <f>'B③-1【購買部】予算仕訳'!$P$103</f>
        <v>在庫数量の増加原因：商品仕入</v>
      </c>
      <c r="G134" s="299"/>
      <c r="H134" s="300"/>
      <c r="I134" s="123" t="str">
        <f>'B③-1【購買部】予算仕訳'!$I$103</f>
        <v>購買部</v>
      </c>
      <c r="J134" s="124"/>
      <c r="K134" s="301">
        <f>'B③-1【購買部】予算仕訳'!$K$103</f>
        <v>300</v>
      </c>
      <c r="L134" s="302"/>
      <c r="M134" s="303"/>
      <c r="N134" s="294"/>
      <c r="O134" s="304"/>
      <c r="P134" s="294">
        <f>P132-N134+K134</f>
        <v>1530</v>
      </c>
      <c r="Q134" s="295"/>
      <c r="R134" s="47" t="s">
        <v>43</v>
      </c>
      <c r="S134" s="296" t="s">
        <v>454</v>
      </c>
      <c r="T134" s="297"/>
      <c r="U134" s="16"/>
    </row>
    <row r="135" spans="2:21" ht="18" thickBot="1" x14ac:dyDescent="0.6">
      <c r="B135" s="14"/>
      <c r="C135" s="15"/>
      <c r="D135" s="15"/>
      <c r="E135" s="15"/>
      <c r="F135" s="15"/>
      <c r="G135" s="15"/>
      <c r="H135" s="15"/>
      <c r="I135" s="15"/>
      <c r="J135" s="15"/>
      <c r="K135" s="15"/>
      <c r="L135" s="15"/>
      <c r="M135" s="15"/>
      <c r="N135" s="15"/>
      <c r="O135" s="15"/>
      <c r="P135" s="15"/>
      <c r="Q135" s="15"/>
      <c r="R135" s="15"/>
      <c r="S135" s="15"/>
      <c r="T135" s="15"/>
      <c r="U135" s="16"/>
    </row>
    <row r="136" spans="2:21" ht="23" thickBot="1" x14ac:dyDescent="0.6">
      <c r="B136" s="84" t="str">
        <f>'B③-1【購買部】予算仕訳'!$B$105</f>
        <v>7C’</v>
      </c>
      <c r="C136" s="71">
        <f>'B③-1【購買部】予算仕訳'!$C$105</f>
        <v>44500</v>
      </c>
      <c r="D136" s="123">
        <f>'B③-1【購買部】予算仕訳'!$D$105</f>
        <v>713</v>
      </c>
      <c r="E136" s="124"/>
      <c r="F136" s="298" t="str">
        <f>'B③-1【購買部】予算仕訳'!$F$105</f>
        <v>在庫数量の減少原因：商品出荷</v>
      </c>
      <c r="G136" s="299"/>
      <c r="H136" s="300"/>
      <c r="I136" s="123" t="str">
        <f>'B③-1【購買部】予算仕訳'!$I$105</f>
        <v>購買部</v>
      </c>
      <c r="J136" s="124"/>
      <c r="K136" s="301"/>
      <c r="L136" s="302"/>
      <c r="M136" s="303"/>
      <c r="N136" s="294">
        <f>'B③-1【購買部】予算仕訳'!$S$105</f>
        <v>176</v>
      </c>
      <c r="O136" s="304"/>
      <c r="P136" s="294">
        <f>P134-N136+K136</f>
        <v>1354</v>
      </c>
      <c r="Q136" s="295"/>
      <c r="R136" s="47" t="s">
        <v>43</v>
      </c>
      <c r="S136" s="296" t="str">
        <f>S134</f>
        <v>10月在庫数量計上</v>
      </c>
      <c r="T136" s="297"/>
      <c r="U136" s="16"/>
    </row>
    <row r="137" spans="2:21" ht="18" thickBot="1" x14ac:dyDescent="0.6">
      <c r="B137" s="14"/>
      <c r="C137" s="15"/>
      <c r="D137" s="15"/>
      <c r="E137" s="15"/>
      <c r="F137" s="15"/>
      <c r="G137" s="15"/>
      <c r="H137" s="15"/>
      <c r="I137" s="15"/>
      <c r="J137" s="15"/>
      <c r="K137" s="15"/>
      <c r="L137" s="15"/>
      <c r="M137" s="15"/>
      <c r="N137" s="15"/>
      <c r="O137" s="15"/>
      <c r="P137" s="15"/>
      <c r="Q137" s="15"/>
      <c r="R137" s="15"/>
      <c r="S137" s="15"/>
      <c r="T137" s="15"/>
      <c r="U137" s="16"/>
    </row>
    <row r="138" spans="2:21" ht="23" thickBot="1" x14ac:dyDescent="0.6">
      <c r="B138" s="84" t="str">
        <f>'B③-1【購買部】予算仕訳'!$B$113</f>
        <v>8B’</v>
      </c>
      <c r="C138" s="71">
        <f>'B③-1【購買部】予算仕訳'!$C$113</f>
        <v>44530</v>
      </c>
      <c r="D138" s="123">
        <f>'B③-1【購買部】予算仕訳'!$O$113</f>
        <v>712</v>
      </c>
      <c r="E138" s="124"/>
      <c r="F138" s="298" t="str">
        <f>'B③-1【購買部】予算仕訳'!$P$113</f>
        <v>在庫数量の増加原因：商品仕入</v>
      </c>
      <c r="G138" s="299"/>
      <c r="H138" s="300"/>
      <c r="I138" s="123" t="str">
        <f>'B③-1【購買部】予算仕訳'!$I$113</f>
        <v>購買部</v>
      </c>
      <c r="J138" s="124"/>
      <c r="K138" s="301">
        <f>'B③-1【購買部】予算仕訳'!$K$113</f>
        <v>300</v>
      </c>
      <c r="L138" s="302"/>
      <c r="M138" s="303"/>
      <c r="N138" s="294"/>
      <c r="O138" s="304"/>
      <c r="P138" s="294">
        <f>P136-N138+K138</f>
        <v>1654</v>
      </c>
      <c r="Q138" s="295"/>
      <c r="R138" s="47" t="s">
        <v>43</v>
      </c>
      <c r="S138" s="296" t="s">
        <v>455</v>
      </c>
      <c r="T138" s="297"/>
      <c r="U138" s="16"/>
    </row>
    <row r="139" spans="2:21" ht="18" thickBot="1" x14ac:dyDescent="0.6">
      <c r="B139" s="14"/>
      <c r="C139" s="15"/>
      <c r="D139" s="15"/>
      <c r="E139" s="15"/>
      <c r="F139" s="15"/>
      <c r="G139" s="15"/>
      <c r="H139" s="15"/>
      <c r="I139" s="15"/>
      <c r="J139" s="15"/>
      <c r="K139" s="15"/>
      <c r="L139" s="15"/>
      <c r="M139" s="15"/>
      <c r="N139" s="15"/>
      <c r="O139" s="15"/>
      <c r="P139" s="15"/>
      <c r="Q139" s="15"/>
      <c r="R139" s="15"/>
      <c r="S139" s="15"/>
      <c r="T139" s="15"/>
      <c r="U139" s="16"/>
    </row>
    <row r="140" spans="2:21" ht="23" thickBot="1" x14ac:dyDescent="0.6">
      <c r="B140" s="84" t="str">
        <f>'B③-1【購買部】予算仕訳'!$B$115</f>
        <v>8C’</v>
      </c>
      <c r="C140" s="71">
        <f>'B③-1【購買部】予算仕訳'!$C$115</f>
        <v>44530</v>
      </c>
      <c r="D140" s="123">
        <f>'B③-1【購買部】予算仕訳'!$D$115</f>
        <v>713</v>
      </c>
      <c r="E140" s="124"/>
      <c r="F140" s="298" t="str">
        <f>'B③-1【購買部】予算仕訳'!$F$115</f>
        <v>在庫数量の減少原因：商品出荷</v>
      </c>
      <c r="G140" s="299"/>
      <c r="H140" s="300"/>
      <c r="I140" s="123" t="str">
        <f>'B③-1【購買部】予算仕訳'!$I$115</f>
        <v>購買部</v>
      </c>
      <c r="J140" s="124"/>
      <c r="K140" s="301"/>
      <c r="L140" s="302"/>
      <c r="M140" s="303"/>
      <c r="N140" s="294">
        <f>'B③-1【購買部】予算仕訳'!$S$115</f>
        <v>193</v>
      </c>
      <c r="O140" s="304"/>
      <c r="P140" s="294">
        <f>P138-N140+K140</f>
        <v>1461</v>
      </c>
      <c r="Q140" s="295"/>
      <c r="R140" s="47" t="s">
        <v>43</v>
      </c>
      <c r="S140" s="296" t="str">
        <f>S138</f>
        <v>1１月在庫数量計上</v>
      </c>
      <c r="T140" s="297"/>
      <c r="U140" s="16"/>
    </row>
    <row r="141" spans="2:21" ht="18" thickBot="1" x14ac:dyDescent="0.6">
      <c r="B141" s="14"/>
      <c r="C141" s="15"/>
      <c r="D141" s="15"/>
      <c r="E141" s="15"/>
      <c r="F141" s="15"/>
      <c r="G141" s="15"/>
      <c r="H141" s="15"/>
      <c r="I141" s="15"/>
      <c r="J141" s="15"/>
      <c r="K141" s="15"/>
      <c r="L141" s="15"/>
      <c r="M141" s="15"/>
      <c r="N141" s="15"/>
      <c r="O141" s="15"/>
      <c r="P141" s="15"/>
      <c r="Q141" s="15"/>
      <c r="R141" s="15"/>
      <c r="S141" s="15"/>
      <c r="T141" s="15"/>
      <c r="U141" s="16"/>
    </row>
    <row r="142" spans="2:21" ht="23" thickBot="1" x14ac:dyDescent="0.6">
      <c r="B142" s="84" t="str">
        <f>'B③-1【購買部】予算仕訳'!$B$123</f>
        <v>9B’</v>
      </c>
      <c r="C142" s="71">
        <f>'B③-1【購買部】予算仕訳'!$C$123</f>
        <v>44561</v>
      </c>
      <c r="D142" s="123">
        <f>'B③-1【購買部】予算仕訳'!$O$123</f>
        <v>712</v>
      </c>
      <c r="E142" s="124"/>
      <c r="F142" s="298" t="str">
        <f>'B③-1【購買部】予算仕訳'!$P$123</f>
        <v>在庫数量の増加原因：商品仕入</v>
      </c>
      <c r="G142" s="299"/>
      <c r="H142" s="300"/>
      <c r="I142" s="123" t="str">
        <f>'B③-1【購買部】予算仕訳'!$I$123</f>
        <v>購買部</v>
      </c>
      <c r="J142" s="124"/>
      <c r="K142" s="301">
        <f>'B③-1【購買部】予算仕訳'!$K$123</f>
        <v>300</v>
      </c>
      <c r="L142" s="302"/>
      <c r="M142" s="303"/>
      <c r="N142" s="294"/>
      <c r="O142" s="304"/>
      <c r="P142" s="294">
        <f>P140-N142+K142</f>
        <v>1761</v>
      </c>
      <c r="Q142" s="295"/>
      <c r="R142" s="47" t="s">
        <v>43</v>
      </c>
      <c r="S142" s="296" t="s">
        <v>456</v>
      </c>
      <c r="T142" s="297"/>
      <c r="U142" s="16"/>
    </row>
    <row r="143" spans="2:21" ht="18" thickBot="1" x14ac:dyDescent="0.6">
      <c r="B143" s="14"/>
      <c r="C143" s="15"/>
      <c r="D143" s="15"/>
      <c r="E143" s="15"/>
      <c r="F143" s="15"/>
      <c r="G143" s="15"/>
      <c r="H143" s="15"/>
      <c r="I143" s="15"/>
      <c r="J143" s="15"/>
      <c r="K143" s="15"/>
      <c r="L143" s="15"/>
      <c r="M143" s="15"/>
      <c r="N143" s="15"/>
      <c r="O143" s="15"/>
      <c r="P143" s="15"/>
      <c r="Q143" s="15"/>
      <c r="R143" s="15"/>
      <c r="S143" s="15"/>
      <c r="T143" s="15"/>
      <c r="U143" s="16"/>
    </row>
    <row r="144" spans="2:21" ht="23" thickBot="1" x14ac:dyDescent="0.6">
      <c r="B144" s="84" t="str">
        <f>'B③-1【購買部】予算仕訳'!$B$125</f>
        <v>9C’</v>
      </c>
      <c r="C144" s="71">
        <f>'B③-1【購買部】予算仕訳'!$C$125</f>
        <v>44561</v>
      </c>
      <c r="D144" s="123">
        <f>'B③-1【購買部】予算仕訳'!$D$125</f>
        <v>713</v>
      </c>
      <c r="E144" s="124"/>
      <c r="F144" s="298" t="str">
        <f>'B③-1【購買部】予算仕訳'!$F$125</f>
        <v>在庫数量の減少原因：商品出荷</v>
      </c>
      <c r="G144" s="299"/>
      <c r="H144" s="300"/>
      <c r="I144" s="123" t="str">
        <f>'B③-1【購買部】予算仕訳'!$I$125</f>
        <v>購買部</v>
      </c>
      <c r="J144" s="124"/>
      <c r="K144" s="301"/>
      <c r="L144" s="302"/>
      <c r="M144" s="303"/>
      <c r="N144" s="294">
        <f>'B③-1【購買部】予算仕訳'!$S$125</f>
        <v>212</v>
      </c>
      <c r="O144" s="304"/>
      <c r="P144" s="294">
        <f>P142-N144+K144</f>
        <v>1549</v>
      </c>
      <c r="Q144" s="295"/>
      <c r="R144" s="47" t="s">
        <v>43</v>
      </c>
      <c r="S144" s="296" t="str">
        <f>S142</f>
        <v>1２月在庫数量計上</v>
      </c>
      <c r="T144" s="297"/>
      <c r="U144" s="16"/>
    </row>
    <row r="145" spans="2:21" ht="18" thickBot="1" x14ac:dyDescent="0.6">
      <c r="B145" s="14"/>
      <c r="C145" s="15"/>
      <c r="D145" s="15"/>
      <c r="E145" s="15"/>
      <c r="F145" s="15"/>
      <c r="G145" s="15"/>
      <c r="H145" s="15"/>
      <c r="I145" s="15"/>
      <c r="J145" s="15"/>
      <c r="K145" s="15"/>
      <c r="L145" s="15"/>
      <c r="M145" s="15"/>
      <c r="N145" s="15"/>
      <c r="O145" s="15"/>
      <c r="P145" s="15"/>
      <c r="Q145" s="15"/>
      <c r="R145" s="15"/>
      <c r="S145" s="15"/>
      <c r="T145" s="15"/>
      <c r="U145" s="16"/>
    </row>
    <row r="146" spans="2:21" ht="23" thickBot="1" x14ac:dyDescent="0.6">
      <c r="B146" s="84" t="str">
        <f>'B③-1【購買部】予算仕訳'!$B$133</f>
        <v>10B’</v>
      </c>
      <c r="C146" s="71">
        <f>'B③-1【購買部】予算仕訳'!$C$133</f>
        <v>44592</v>
      </c>
      <c r="D146" s="123">
        <f>'B③-1【購買部】予算仕訳'!$O$133</f>
        <v>712</v>
      </c>
      <c r="E146" s="124"/>
      <c r="F146" s="298" t="str">
        <f>'B③-1【購買部】予算仕訳'!$P$133</f>
        <v>在庫数量の増加原因：商品仕入</v>
      </c>
      <c r="G146" s="299"/>
      <c r="H146" s="300"/>
      <c r="I146" s="123" t="str">
        <f>'B③-1【購買部】予算仕訳'!$I$133</f>
        <v>購買部</v>
      </c>
      <c r="J146" s="124"/>
      <c r="K146" s="301">
        <f>'B③-1【購買部】予算仕訳'!$K$133</f>
        <v>300</v>
      </c>
      <c r="L146" s="302"/>
      <c r="M146" s="303"/>
      <c r="N146" s="294"/>
      <c r="O146" s="304"/>
      <c r="P146" s="294">
        <f>P144-N146+K146</f>
        <v>1849</v>
      </c>
      <c r="Q146" s="295"/>
      <c r="R146" s="47" t="s">
        <v>43</v>
      </c>
      <c r="S146" s="296" t="s">
        <v>457</v>
      </c>
      <c r="T146" s="297"/>
      <c r="U146" s="16"/>
    </row>
    <row r="147" spans="2:21" ht="18" thickBot="1" x14ac:dyDescent="0.6">
      <c r="B147" s="14"/>
      <c r="C147" s="15"/>
      <c r="D147" s="15"/>
      <c r="E147" s="15"/>
      <c r="F147" s="15"/>
      <c r="G147" s="15"/>
      <c r="H147" s="15"/>
      <c r="I147" s="15"/>
      <c r="J147" s="15"/>
      <c r="K147" s="15"/>
      <c r="L147" s="15"/>
      <c r="M147" s="15"/>
      <c r="N147" s="15"/>
      <c r="O147" s="15"/>
      <c r="P147" s="15"/>
      <c r="Q147" s="15"/>
      <c r="R147" s="15"/>
      <c r="S147" s="15"/>
      <c r="T147" s="15"/>
      <c r="U147" s="16"/>
    </row>
    <row r="148" spans="2:21" ht="23" thickBot="1" x14ac:dyDescent="0.6">
      <c r="B148" s="84" t="str">
        <f>'B③-1【購買部】予算仕訳'!$B$135</f>
        <v>10C’</v>
      </c>
      <c r="C148" s="71">
        <f>'B③-1【購買部】予算仕訳'!$C$135</f>
        <v>44592</v>
      </c>
      <c r="D148" s="123">
        <f>'B③-1【購買部】予算仕訳'!$D$135</f>
        <v>713</v>
      </c>
      <c r="E148" s="124"/>
      <c r="F148" s="298" t="str">
        <f>'B③-1【購買部】予算仕訳'!$F$135</f>
        <v>在庫数量の減少原因：商品出荷</v>
      </c>
      <c r="G148" s="299"/>
      <c r="H148" s="300"/>
      <c r="I148" s="123" t="str">
        <f>'B③-1【購買部】予算仕訳'!$I$135</f>
        <v>購買部</v>
      </c>
      <c r="J148" s="124"/>
      <c r="K148" s="301"/>
      <c r="L148" s="302"/>
      <c r="M148" s="303"/>
      <c r="N148" s="294">
        <f>'B③-1【購買部】予算仕訳'!$S$135</f>
        <v>233</v>
      </c>
      <c r="O148" s="304"/>
      <c r="P148" s="294">
        <f>P146-N148+K148</f>
        <v>1616</v>
      </c>
      <c r="Q148" s="295"/>
      <c r="R148" s="47" t="s">
        <v>43</v>
      </c>
      <c r="S148" s="296" t="str">
        <f>S146</f>
        <v>翌１月在庫数量計上</v>
      </c>
      <c r="T148" s="297"/>
      <c r="U148" s="16"/>
    </row>
    <row r="149" spans="2:21" ht="18" thickBot="1" x14ac:dyDescent="0.6">
      <c r="B149" s="14"/>
      <c r="C149" s="15"/>
      <c r="D149" s="15"/>
      <c r="E149" s="15"/>
      <c r="F149" s="15"/>
      <c r="G149" s="15"/>
      <c r="H149" s="15"/>
      <c r="I149" s="15"/>
      <c r="J149" s="15"/>
      <c r="K149" s="15"/>
      <c r="L149" s="15"/>
      <c r="M149" s="15"/>
      <c r="N149" s="15"/>
      <c r="O149" s="15"/>
      <c r="P149" s="15"/>
      <c r="Q149" s="15"/>
      <c r="R149" s="15"/>
      <c r="S149" s="15"/>
      <c r="T149" s="15"/>
      <c r="U149" s="16"/>
    </row>
    <row r="150" spans="2:21" ht="23" thickBot="1" x14ac:dyDescent="0.6">
      <c r="B150" s="84" t="str">
        <f>'B③-1【購買部】予算仕訳'!$B$143</f>
        <v>11B’</v>
      </c>
      <c r="C150" s="71">
        <f>'B③-1【購買部】予算仕訳'!$C$143</f>
        <v>44620</v>
      </c>
      <c r="D150" s="123">
        <f>'B③-1【購買部】予算仕訳'!$O$143</f>
        <v>712</v>
      </c>
      <c r="E150" s="124"/>
      <c r="F150" s="298" t="str">
        <f>'B③-1【購買部】予算仕訳'!$P$143</f>
        <v>在庫数量の増加原因：商品仕入</v>
      </c>
      <c r="G150" s="299"/>
      <c r="H150" s="300"/>
      <c r="I150" s="123" t="str">
        <f>'B③-1【購買部】予算仕訳'!$I$143</f>
        <v>購買部</v>
      </c>
      <c r="J150" s="124"/>
      <c r="K150" s="301">
        <f>'B③-1【購買部】予算仕訳'!$K$143</f>
        <v>300</v>
      </c>
      <c r="L150" s="302"/>
      <c r="M150" s="303"/>
      <c r="N150" s="294"/>
      <c r="O150" s="304"/>
      <c r="P150" s="294">
        <f>P148-N150+K150</f>
        <v>1916</v>
      </c>
      <c r="Q150" s="295"/>
      <c r="R150" s="47" t="s">
        <v>43</v>
      </c>
      <c r="S150" s="296" t="s">
        <v>458</v>
      </c>
      <c r="T150" s="297"/>
      <c r="U150" s="16"/>
    </row>
    <row r="151" spans="2:21" ht="18" thickBot="1" x14ac:dyDescent="0.6">
      <c r="B151" s="14"/>
      <c r="C151" s="15"/>
      <c r="D151" s="15"/>
      <c r="E151" s="15"/>
      <c r="F151" s="15"/>
      <c r="G151" s="15"/>
      <c r="H151" s="15"/>
      <c r="I151" s="15"/>
      <c r="J151" s="15"/>
      <c r="K151" s="15"/>
      <c r="L151" s="15"/>
      <c r="M151" s="15"/>
      <c r="N151" s="15"/>
      <c r="O151" s="15"/>
      <c r="P151" s="15"/>
      <c r="Q151" s="15"/>
      <c r="R151" s="15"/>
      <c r="S151" s="15"/>
      <c r="T151" s="15"/>
      <c r="U151" s="16"/>
    </row>
    <row r="152" spans="2:21" ht="23" thickBot="1" x14ac:dyDescent="0.6">
      <c r="B152" s="84" t="str">
        <f>'B③-1【購買部】予算仕訳'!$B$145</f>
        <v>11C’</v>
      </c>
      <c r="C152" s="71">
        <f>'B③-1【購買部】予算仕訳'!$C$145</f>
        <v>44620</v>
      </c>
      <c r="D152" s="123">
        <f>'B③-1【購買部】予算仕訳'!$D$145</f>
        <v>713</v>
      </c>
      <c r="E152" s="124"/>
      <c r="F152" s="298" t="str">
        <f>'B③-1【購買部】予算仕訳'!$F$145</f>
        <v>在庫数量の減少原因：商品出荷</v>
      </c>
      <c r="G152" s="299"/>
      <c r="H152" s="300"/>
      <c r="I152" s="123" t="str">
        <f>'B③-1【購買部】予算仕訳'!$I$145</f>
        <v>購買部</v>
      </c>
      <c r="J152" s="124"/>
      <c r="K152" s="301"/>
      <c r="L152" s="302"/>
      <c r="M152" s="303"/>
      <c r="N152" s="294">
        <f>'B③-1【購買部】予算仕訳'!$S$145</f>
        <v>256</v>
      </c>
      <c r="O152" s="304"/>
      <c r="P152" s="294">
        <f>P150-N152+K152</f>
        <v>1660</v>
      </c>
      <c r="Q152" s="295"/>
      <c r="R152" s="47" t="s">
        <v>43</v>
      </c>
      <c r="S152" s="296" t="str">
        <f>S150</f>
        <v>翌２月在庫数量計上</v>
      </c>
      <c r="T152" s="297"/>
      <c r="U152" s="16"/>
    </row>
    <row r="153" spans="2:21" ht="18" thickBot="1" x14ac:dyDescent="0.6">
      <c r="B153" s="14"/>
      <c r="C153" s="15"/>
      <c r="D153" s="15"/>
      <c r="E153" s="15"/>
      <c r="F153" s="15"/>
      <c r="G153" s="15"/>
      <c r="H153" s="15"/>
      <c r="I153" s="15"/>
      <c r="J153" s="15"/>
      <c r="K153" s="15"/>
      <c r="L153" s="15"/>
      <c r="M153" s="15"/>
      <c r="N153" s="15"/>
      <c r="O153" s="15"/>
      <c r="P153" s="15"/>
      <c r="Q153" s="15"/>
      <c r="R153" s="15"/>
      <c r="S153" s="15"/>
      <c r="T153" s="15"/>
      <c r="U153" s="16"/>
    </row>
    <row r="154" spans="2:21" ht="23" thickBot="1" x14ac:dyDescent="0.6">
      <c r="B154" s="84" t="str">
        <f>'B③-1【購買部】予算仕訳'!$B$153</f>
        <v>12B’</v>
      </c>
      <c r="C154" s="71">
        <f>'B③-1【購買部】予算仕訳'!$C$153</f>
        <v>44651</v>
      </c>
      <c r="D154" s="123">
        <f>'B③-1【購買部】予算仕訳'!$O$153</f>
        <v>712</v>
      </c>
      <c r="E154" s="124"/>
      <c r="F154" s="298" t="str">
        <f>'B③-1【購買部】予算仕訳'!$P$153</f>
        <v>在庫数量の増加原因：商品仕入</v>
      </c>
      <c r="G154" s="299"/>
      <c r="H154" s="300"/>
      <c r="I154" s="123" t="str">
        <f>'B③-1【購買部】予算仕訳'!$I$153</f>
        <v>購買部</v>
      </c>
      <c r="J154" s="124"/>
      <c r="K154" s="301"/>
      <c r="L154" s="302"/>
      <c r="M154" s="303"/>
      <c r="N154" s="294"/>
      <c r="O154" s="304"/>
      <c r="P154" s="294"/>
      <c r="Q154" s="295"/>
      <c r="R154" s="47" t="s">
        <v>43</v>
      </c>
      <c r="S154" s="296" t="s">
        <v>459</v>
      </c>
      <c r="T154" s="297"/>
      <c r="U154" s="16"/>
    </row>
    <row r="155" spans="2:21" ht="18" thickBot="1" x14ac:dyDescent="0.6">
      <c r="B155" s="14"/>
      <c r="C155" s="15"/>
      <c r="D155" s="15"/>
      <c r="E155" s="15"/>
      <c r="F155" s="15"/>
      <c r="G155" s="15"/>
      <c r="H155" s="15"/>
      <c r="I155" s="15"/>
      <c r="J155" s="15"/>
      <c r="K155" s="15"/>
      <c r="L155" s="15"/>
      <c r="M155" s="15"/>
      <c r="N155" s="15"/>
      <c r="O155" s="15"/>
      <c r="P155" s="15"/>
      <c r="Q155" s="15"/>
      <c r="R155" s="15"/>
      <c r="S155" s="15"/>
      <c r="T155" s="15"/>
      <c r="U155" s="16"/>
    </row>
    <row r="156" spans="2:21" ht="23" thickBot="1" x14ac:dyDescent="0.6">
      <c r="B156" s="84" t="str">
        <f>'B③-1【購買部】予算仕訳'!$B$155</f>
        <v>12C’</v>
      </c>
      <c r="C156" s="71">
        <f>'B③-1【購買部】予算仕訳'!$C$155</f>
        <v>44651</v>
      </c>
      <c r="D156" s="123">
        <f>'B③-1【購買部】予算仕訳'!$D$155</f>
        <v>713</v>
      </c>
      <c r="E156" s="124"/>
      <c r="F156" s="298" t="str">
        <f>'B③-1【購買部】予算仕訳'!$F$155</f>
        <v>在庫数量の減少原因：商品出荷</v>
      </c>
      <c r="G156" s="299"/>
      <c r="H156" s="300"/>
      <c r="I156" s="123" t="str">
        <f>'B③-1【購買部】予算仕訳'!$I$155</f>
        <v>購買部</v>
      </c>
      <c r="J156" s="124"/>
      <c r="K156" s="301"/>
      <c r="L156" s="302"/>
      <c r="M156" s="303"/>
      <c r="N156" s="294"/>
      <c r="O156" s="304"/>
      <c r="P156" s="294"/>
      <c r="Q156" s="295"/>
      <c r="R156" s="47" t="s">
        <v>43</v>
      </c>
      <c r="S156" s="296" t="str">
        <f>S154</f>
        <v>翌３月在庫数量計上</v>
      </c>
      <c r="T156" s="297"/>
      <c r="U156" s="16"/>
    </row>
    <row r="157" spans="2:21" ht="18" thickBot="1" x14ac:dyDescent="0.6">
      <c r="B157" s="14"/>
      <c r="C157" s="15"/>
      <c r="D157" s="15"/>
      <c r="E157" s="15"/>
      <c r="F157" s="15"/>
      <c r="G157" s="15"/>
      <c r="H157" s="15"/>
      <c r="I157" s="15"/>
      <c r="J157" s="15"/>
      <c r="K157" s="15"/>
      <c r="L157" s="15"/>
      <c r="M157" s="15"/>
      <c r="N157" s="15"/>
      <c r="O157" s="15"/>
      <c r="P157" s="15"/>
      <c r="Q157" s="15"/>
      <c r="R157" s="15"/>
      <c r="S157" s="15"/>
      <c r="T157" s="15"/>
      <c r="U157" s="16"/>
    </row>
    <row r="158" spans="2:21" ht="23" thickBot="1" x14ac:dyDescent="0.6">
      <c r="B158" s="264" t="s">
        <v>408</v>
      </c>
      <c r="C158" s="265"/>
      <c r="D158" s="265"/>
      <c r="E158" s="265"/>
      <c r="F158" s="265"/>
      <c r="G158" s="265"/>
      <c r="H158" s="265"/>
      <c r="I158" s="265"/>
      <c r="J158" s="265"/>
      <c r="K158" s="265"/>
      <c r="L158" s="265"/>
      <c r="M158" s="265"/>
      <c r="N158" s="265"/>
      <c r="O158" s="265"/>
      <c r="P158" s="265"/>
      <c r="Q158" s="265"/>
      <c r="R158" s="265"/>
      <c r="S158" s="265"/>
      <c r="T158" s="266"/>
      <c r="U158" s="16"/>
    </row>
    <row r="159" spans="2:21" ht="18" thickBot="1" x14ac:dyDescent="0.6">
      <c r="B159" s="14"/>
      <c r="C159" s="15"/>
      <c r="D159" s="15"/>
      <c r="E159" s="15"/>
      <c r="F159" s="15"/>
      <c r="G159" s="15"/>
      <c r="H159" s="15"/>
      <c r="I159" s="15"/>
      <c r="J159" s="15"/>
      <c r="K159" s="15"/>
      <c r="L159" s="15"/>
      <c r="M159" s="15"/>
      <c r="N159" s="15"/>
      <c r="O159" s="15"/>
      <c r="P159" s="15"/>
      <c r="Q159" s="15"/>
      <c r="R159" s="15"/>
      <c r="S159" s="15"/>
      <c r="T159" s="15"/>
      <c r="U159" s="16"/>
    </row>
    <row r="160" spans="2:21" ht="23" thickBot="1" x14ac:dyDescent="0.6">
      <c r="B160" s="227" t="s">
        <v>316</v>
      </c>
      <c r="C160" s="124"/>
      <c r="D160" s="15"/>
      <c r="E160" s="15"/>
      <c r="F160" s="123" t="s">
        <v>318</v>
      </c>
      <c r="G160" s="139"/>
      <c r="H160" s="139"/>
      <c r="I160" s="139"/>
      <c r="J160" s="124"/>
      <c r="K160" s="15"/>
      <c r="L160" s="15"/>
      <c r="M160" s="15"/>
      <c r="N160" s="15"/>
      <c r="O160" s="15"/>
      <c r="P160" s="15"/>
      <c r="Q160" s="15"/>
      <c r="R160" s="15"/>
      <c r="S160" s="15"/>
      <c r="T160" s="15"/>
      <c r="U160" s="16"/>
    </row>
    <row r="161" spans="2:21" ht="23" thickBot="1" x14ac:dyDescent="0.6">
      <c r="B161" s="227" t="s">
        <v>314</v>
      </c>
      <c r="C161" s="124"/>
      <c r="D161" s="72" t="s">
        <v>1</v>
      </c>
      <c r="E161" s="50">
        <f>B⓵_マスタ登録!I$82</f>
        <v>521</v>
      </c>
      <c r="F161" s="134" t="str">
        <f>B⓵_マスタ登録!J$82</f>
        <v>人件費</v>
      </c>
      <c r="G161" s="183"/>
      <c r="H161" s="183"/>
      <c r="I161" s="183"/>
      <c r="J161" s="135"/>
      <c r="K161" s="42" t="s">
        <v>315</v>
      </c>
      <c r="L161" s="134" t="str">
        <f>B⓵_マスタ登録!M$82</f>
        <v>借</v>
      </c>
      <c r="M161" s="135"/>
      <c r="N161" s="15"/>
      <c r="O161" s="15"/>
      <c r="P161" s="15"/>
      <c r="Q161" s="15"/>
      <c r="R161" s="15"/>
      <c r="S161" s="15"/>
      <c r="T161" s="15"/>
      <c r="U161" s="16"/>
    </row>
    <row r="162" spans="2:21" ht="23" thickBot="1" x14ac:dyDescent="0.6">
      <c r="B162" s="227" t="s">
        <v>280</v>
      </c>
      <c r="C162" s="124"/>
      <c r="D162" s="47" t="s">
        <v>1</v>
      </c>
      <c r="E162" s="50" t="str">
        <f>B⓵_マスタ登録!E$142</f>
        <v>①B</v>
      </c>
      <c r="F162" s="134" t="str">
        <f>B⓵_マスタ登録!F$142</f>
        <v>購買部</v>
      </c>
      <c r="G162" s="183"/>
      <c r="H162" s="183"/>
      <c r="I162" s="183"/>
      <c r="J162" s="135"/>
      <c r="K162" s="15"/>
      <c r="L162" s="15"/>
      <c r="M162" s="15"/>
      <c r="N162" s="15"/>
      <c r="O162" s="15"/>
      <c r="P162" s="15"/>
      <c r="Q162" s="15"/>
      <c r="R162" s="15"/>
      <c r="S162" s="15"/>
      <c r="T162" s="15"/>
      <c r="U162" s="16"/>
    </row>
    <row r="163" spans="2:21" ht="18" thickBot="1" x14ac:dyDescent="0.6">
      <c r="B163" s="14"/>
      <c r="C163" s="15"/>
      <c r="D163" s="15"/>
      <c r="E163" s="15"/>
      <c r="F163" s="15"/>
      <c r="G163" s="15"/>
      <c r="H163" s="15"/>
      <c r="I163" s="15"/>
      <c r="J163" s="15"/>
      <c r="K163" s="15"/>
      <c r="L163" s="15"/>
      <c r="M163" s="15"/>
      <c r="N163" s="15"/>
      <c r="O163" s="15"/>
      <c r="P163" s="15"/>
      <c r="Q163" s="15"/>
      <c r="R163" s="15"/>
      <c r="S163" s="15"/>
      <c r="T163" s="15"/>
      <c r="U163" s="16"/>
    </row>
    <row r="164" spans="2:21" ht="23" thickBot="1" x14ac:dyDescent="0.6">
      <c r="B164" s="286" t="s">
        <v>1</v>
      </c>
      <c r="C164" s="284" t="s">
        <v>298</v>
      </c>
      <c r="D164" s="311" t="s">
        <v>1</v>
      </c>
      <c r="E164" s="312"/>
      <c r="F164" s="311" t="s">
        <v>299</v>
      </c>
      <c r="G164" s="153"/>
      <c r="H164" s="312"/>
      <c r="I164" s="311" t="s">
        <v>280</v>
      </c>
      <c r="J164" s="312"/>
      <c r="K164" s="123" t="s">
        <v>308</v>
      </c>
      <c r="L164" s="139"/>
      <c r="M164" s="124"/>
      <c r="N164" s="123" t="s">
        <v>310</v>
      </c>
      <c r="O164" s="124"/>
      <c r="P164" s="123" t="s">
        <v>311</v>
      </c>
      <c r="Q164" s="124"/>
      <c r="R164" s="305" t="s">
        <v>312</v>
      </c>
      <c r="S164" s="307" t="s">
        <v>313</v>
      </c>
      <c r="T164" s="308"/>
      <c r="U164" s="16"/>
    </row>
    <row r="165" spans="2:21" ht="23" thickBot="1" x14ac:dyDescent="0.6">
      <c r="B165" s="287"/>
      <c r="C165" s="285"/>
      <c r="D165" s="313"/>
      <c r="E165" s="314"/>
      <c r="F165" s="313"/>
      <c r="G165" s="150"/>
      <c r="H165" s="314"/>
      <c r="I165" s="313"/>
      <c r="J165" s="314"/>
      <c r="K165" s="123" t="s">
        <v>309</v>
      </c>
      <c r="L165" s="139"/>
      <c r="M165" s="124"/>
      <c r="N165" s="123" t="s">
        <v>309</v>
      </c>
      <c r="O165" s="124"/>
      <c r="P165" s="123" t="s">
        <v>309</v>
      </c>
      <c r="Q165" s="124"/>
      <c r="R165" s="306"/>
      <c r="S165" s="309"/>
      <c r="T165" s="310"/>
      <c r="U165" s="16"/>
    </row>
    <row r="166" spans="2:21" ht="23" thickBot="1" x14ac:dyDescent="0.6">
      <c r="B166" s="84"/>
      <c r="C166" s="71">
        <v>44287</v>
      </c>
      <c r="D166" s="15"/>
      <c r="E166" s="15"/>
      <c r="F166" s="123" t="s">
        <v>320</v>
      </c>
      <c r="G166" s="139"/>
      <c r="H166" s="124"/>
      <c r="I166" s="15"/>
      <c r="J166" s="15"/>
      <c r="K166" s="113"/>
      <c r="L166" s="113"/>
      <c r="M166" s="15"/>
      <c r="N166" s="15"/>
      <c r="O166" s="15"/>
      <c r="P166" s="315"/>
      <c r="Q166" s="316"/>
      <c r="R166" s="15"/>
      <c r="S166" s="15"/>
      <c r="T166" s="15"/>
      <c r="U166" s="16"/>
    </row>
    <row r="167" spans="2:21" ht="18" thickBot="1" x14ac:dyDescent="0.6">
      <c r="B167" s="14"/>
      <c r="C167" s="15"/>
      <c r="D167" s="15"/>
      <c r="E167" s="15"/>
      <c r="F167" s="15"/>
      <c r="G167" s="15"/>
      <c r="H167" s="15"/>
      <c r="I167" s="15"/>
      <c r="J167" s="15"/>
      <c r="K167" s="113"/>
      <c r="L167" s="113"/>
      <c r="M167" s="15"/>
      <c r="N167" s="15"/>
      <c r="O167" s="15"/>
      <c r="P167" s="15"/>
      <c r="Q167" s="15"/>
      <c r="R167" s="15"/>
      <c r="S167" s="15"/>
      <c r="T167" s="15"/>
      <c r="U167" s="16"/>
    </row>
    <row r="168" spans="2:21" ht="23" thickBot="1" x14ac:dyDescent="0.6">
      <c r="B168" s="84" t="str">
        <f>'B③-1【購買部】予算仕訳'!$B$38</f>
        <v>1A’</v>
      </c>
      <c r="C168" s="71">
        <f>'B③-1【購買部】予算仕訳'!$C$38</f>
        <v>44316</v>
      </c>
      <c r="D168" s="123">
        <f>'B③-1【購買部】予算仕訳'!$O$40</f>
        <v>199</v>
      </c>
      <c r="E168" s="124"/>
      <c r="F168" s="123" t="str">
        <f>'B③-1【購買部】予算仕訳'!$P$40</f>
        <v>仮勘定</v>
      </c>
      <c r="G168" s="139"/>
      <c r="H168" s="124"/>
      <c r="I168" s="123" t="str">
        <f>'B③-1【購買部】予算仕訳'!$I$40</f>
        <v>購買部</v>
      </c>
      <c r="J168" s="124"/>
      <c r="K168" s="301">
        <f>'B③-1【購買部】予算仕訳'!$K$40</f>
        <v>900</v>
      </c>
      <c r="L168" s="302"/>
      <c r="M168" s="303"/>
      <c r="N168" s="294"/>
      <c r="O168" s="304"/>
      <c r="P168" s="294">
        <f>P166-N168+K168</f>
        <v>900</v>
      </c>
      <c r="Q168" s="295"/>
      <c r="R168" s="47" t="s">
        <v>422</v>
      </c>
      <c r="S168" s="296" t="s">
        <v>436</v>
      </c>
      <c r="T168" s="297"/>
      <c r="U168" s="16"/>
    </row>
    <row r="169" spans="2:21" ht="18" thickBot="1" x14ac:dyDescent="0.6">
      <c r="B169" s="14"/>
      <c r="C169" s="15"/>
      <c r="D169" s="15"/>
      <c r="E169" s="15"/>
      <c r="F169" s="15"/>
      <c r="G169" s="15"/>
      <c r="H169" s="15"/>
      <c r="I169" s="15"/>
      <c r="J169" s="15"/>
      <c r="K169" s="15"/>
      <c r="L169" s="15"/>
      <c r="M169" s="15"/>
      <c r="N169" s="15"/>
      <c r="O169" s="15"/>
      <c r="P169" s="15"/>
      <c r="Q169" s="15"/>
      <c r="R169" s="15"/>
      <c r="S169" s="15"/>
      <c r="T169" s="15"/>
      <c r="U169" s="16"/>
    </row>
    <row r="170" spans="2:21" ht="23" thickBot="1" x14ac:dyDescent="0.6">
      <c r="B170" s="84" t="str">
        <f>'B③-1【購買部】予算仕訳'!$B$48</f>
        <v>2A’</v>
      </c>
      <c r="C170" s="71">
        <f>'B③-1【購買部】予算仕訳'!$C$48</f>
        <v>44347</v>
      </c>
      <c r="D170" s="123">
        <f>'B③-1【購買部】予算仕訳'!$O$50</f>
        <v>199</v>
      </c>
      <c r="E170" s="124"/>
      <c r="F170" s="123" t="str">
        <f>'B③-1【購買部】予算仕訳'!$P$50</f>
        <v>仮勘定</v>
      </c>
      <c r="G170" s="139"/>
      <c r="H170" s="124"/>
      <c r="I170" s="123" t="str">
        <f>'B③-1【購買部】予算仕訳'!$I$50</f>
        <v>購買部</v>
      </c>
      <c r="J170" s="124"/>
      <c r="K170" s="301">
        <f>'B③-1【購買部】予算仕訳'!$K$50</f>
        <v>900</v>
      </c>
      <c r="L170" s="302"/>
      <c r="M170" s="303"/>
      <c r="N170" s="294"/>
      <c r="O170" s="304"/>
      <c r="P170" s="294">
        <f>P168-N170+K170</f>
        <v>1800</v>
      </c>
      <c r="Q170" s="295"/>
      <c r="R170" s="47" t="s">
        <v>422</v>
      </c>
      <c r="S170" s="296" t="s">
        <v>437</v>
      </c>
      <c r="T170" s="297"/>
      <c r="U170" s="16"/>
    </row>
    <row r="171" spans="2:21" ht="18" thickBot="1" x14ac:dyDescent="0.6">
      <c r="B171" s="14"/>
      <c r="C171" s="15"/>
      <c r="D171" s="15"/>
      <c r="E171" s="15"/>
      <c r="F171" s="15"/>
      <c r="G171" s="15"/>
      <c r="H171" s="15"/>
      <c r="I171" s="15"/>
      <c r="J171" s="15"/>
      <c r="K171" s="15"/>
      <c r="L171" s="15"/>
      <c r="M171" s="15"/>
      <c r="N171" s="15"/>
      <c r="O171" s="15"/>
      <c r="P171" s="15"/>
      <c r="Q171" s="15"/>
      <c r="R171" s="15"/>
      <c r="S171" s="15"/>
      <c r="T171" s="15"/>
      <c r="U171" s="16"/>
    </row>
    <row r="172" spans="2:21" ht="23" thickBot="1" x14ac:dyDescent="0.6">
      <c r="B172" s="84" t="str">
        <f>'B③-1【購買部】予算仕訳'!$B$58</f>
        <v>3A’</v>
      </c>
      <c r="C172" s="71">
        <f>'B③-1【購買部】予算仕訳'!$C$58</f>
        <v>44377</v>
      </c>
      <c r="D172" s="123">
        <f>'B③-1【購買部】予算仕訳'!$O$60</f>
        <v>199</v>
      </c>
      <c r="E172" s="124"/>
      <c r="F172" s="123" t="str">
        <f>'B③-1【購買部】予算仕訳'!$P$60</f>
        <v>仮勘定</v>
      </c>
      <c r="G172" s="139"/>
      <c r="H172" s="124"/>
      <c r="I172" s="123" t="str">
        <f>'B③-1【購買部】予算仕訳'!$I$60</f>
        <v>購買部</v>
      </c>
      <c r="J172" s="124"/>
      <c r="K172" s="301">
        <f>'B③-1【購買部】予算仕訳'!$K$60</f>
        <v>900</v>
      </c>
      <c r="L172" s="302"/>
      <c r="M172" s="303"/>
      <c r="N172" s="294"/>
      <c r="O172" s="304"/>
      <c r="P172" s="294">
        <f t="shared" ref="P172" si="1">P170-N172+K172</f>
        <v>2700</v>
      </c>
      <c r="Q172" s="295"/>
      <c r="R172" s="47" t="s">
        <v>422</v>
      </c>
      <c r="S172" s="296" t="s">
        <v>438</v>
      </c>
      <c r="T172" s="297"/>
      <c r="U172" s="16"/>
    </row>
    <row r="173" spans="2:21" ht="23" thickBot="1" x14ac:dyDescent="0.6">
      <c r="B173" s="14"/>
      <c r="C173" s="15"/>
      <c r="D173" s="15"/>
      <c r="E173" s="15"/>
      <c r="F173" s="15"/>
      <c r="G173" s="15"/>
      <c r="H173" s="15"/>
      <c r="I173" s="15"/>
      <c r="J173" s="15"/>
      <c r="K173" s="15"/>
      <c r="L173" s="15"/>
      <c r="M173" s="15"/>
      <c r="N173" s="294"/>
      <c r="O173" s="304"/>
      <c r="P173" s="15"/>
      <c r="Q173" s="15"/>
      <c r="R173" s="15"/>
      <c r="S173" s="15"/>
      <c r="T173" s="15"/>
      <c r="U173" s="16"/>
    </row>
    <row r="174" spans="2:21" ht="23" thickBot="1" x14ac:dyDescent="0.6">
      <c r="B174" s="84" t="str">
        <f>'B③-1【購買部】予算仕訳'!$B$68</f>
        <v>4A’</v>
      </c>
      <c r="C174" s="71">
        <f>'B③-1【購買部】予算仕訳'!$C$68</f>
        <v>44408</v>
      </c>
      <c r="D174" s="123">
        <f>'B③-1【購買部】予算仕訳'!$O$70</f>
        <v>199</v>
      </c>
      <c r="E174" s="124"/>
      <c r="F174" s="123" t="str">
        <f>'B③-1【購買部】予算仕訳'!$P$70</f>
        <v>仮勘定</v>
      </c>
      <c r="G174" s="139"/>
      <c r="H174" s="124"/>
      <c r="I174" s="123" t="str">
        <f>'B③-1【購買部】予算仕訳'!$I$70</f>
        <v>購買部</v>
      </c>
      <c r="J174" s="124"/>
      <c r="K174" s="301">
        <f>'B③-1【購買部】予算仕訳'!$K$70</f>
        <v>900</v>
      </c>
      <c r="L174" s="302"/>
      <c r="M174" s="303"/>
      <c r="N174" s="294"/>
      <c r="O174" s="304"/>
      <c r="P174" s="294">
        <f t="shared" ref="P174" si="2">P172-N174+K174</f>
        <v>3600</v>
      </c>
      <c r="Q174" s="295"/>
      <c r="R174" s="47" t="s">
        <v>422</v>
      </c>
      <c r="S174" s="296" t="s">
        <v>439</v>
      </c>
      <c r="T174" s="297"/>
      <c r="U174" s="16"/>
    </row>
    <row r="175" spans="2:21" ht="23" thickBot="1" x14ac:dyDescent="0.6">
      <c r="B175" s="14"/>
      <c r="C175" s="15"/>
      <c r="D175" s="15"/>
      <c r="E175" s="15"/>
      <c r="F175" s="15"/>
      <c r="G175" s="15"/>
      <c r="H175" s="15"/>
      <c r="I175" s="15"/>
      <c r="J175" s="15"/>
      <c r="K175" s="15"/>
      <c r="L175" s="15"/>
      <c r="M175" s="15"/>
      <c r="N175" s="294"/>
      <c r="O175" s="304"/>
      <c r="P175" s="15"/>
      <c r="Q175" s="15"/>
      <c r="R175" s="15"/>
      <c r="S175" s="15"/>
      <c r="T175" s="15"/>
      <c r="U175" s="16"/>
    </row>
    <row r="176" spans="2:21" ht="23" thickBot="1" x14ac:dyDescent="0.6">
      <c r="B176" s="84" t="str">
        <f>'B③-1【購買部】予算仕訳'!$B$78</f>
        <v>5A’</v>
      </c>
      <c r="C176" s="71">
        <f>'B③-1【購買部】予算仕訳'!$C$78</f>
        <v>44439</v>
      </c>
      <c r="D176" s="123">
        <f>'B③-1【購買部】予算仕訳'!$O$80</f>
        <v>199</v>
      </c>
      <c r="E176" s="124"/>
      <c r="F176" s="123" t="str">
        <f>'B③-1【購買部】予算仕訳'!$P$80</f>
        <v>仮勘定</v>
      </c>
      <c r="G176" s="139"/>
      <c r="H176" s="124"/>
      <c r="I176" s="123" t="str">
        <f>'B③-1【購買部】予算仕訳'!$I$80</f>
        <v>購買部</v>
      </c>
      <c r="J176" s="124"/>
      <c r="K176" s="301">
        <f>'B③-1【購買部】予算仕訳'!$K$80</f>
        <v>900</v>
      </c>
      <c r="L176" s="302"/>
      <c r="M176" s="303"/>
      <c r="N176" s="294"/>
      <c r="O176" s="304"/>
      <c r="P176" s="294">
        <f t="shared" ref="P176" si="3">P174-N176+K176</f>
        <v>4500</v>
      </c>
      <c r="Q176" s="295"/>
      <c r="R176" s="47" t="s">
        <v>422</v>
      </c>
      <c r="S176" s="296" t="s">
        <v>440</v>
      </c>
      <c r="T176" s="297"/>
      <c r="U176" s="16"/>
    </row>
    <row r="177" spans="2:21" ht="23" thickBot="1" x14ac:dyDescent="0.6">
      <c r="B177" s="14"/>
      <c r="C177" s="15"/>
      <c r="D177" s="15"/>
      <c r="E177" s="15"/>
      <c r="F177" s="15"/>
      <c r="G177" s="15"/>
      <c r="H177" s="15"/>
      <c r="I177" s="15"/>
      <c r="J177" s="15"/>
      <c r="K177" s="15"/>
      <c r="L177" s="15"/>
      <c r="M177" s="15"/>
      <c r="N177" s="294"/>
      <c r="O177" s="304"/>
      <c r="P177" s="15"/>
      <c r="Q177" s="15"/>
      <c r="R177" s="15"/>
      <c r="S177" s="15"/>
      <c r="T177" s="15"/>
      <c r="U177" s="16"/>
    </row>
    <row r="178" spans="2:21" ht="23" thickBot="1" x14ac:dyDescent="0.6">
      <c r="B178" s="84" t="str">
        <f>'B③-1【購買部】予算仕訳'!$B$88</f>
        <v>6A’</v>
      </c>
      <c r="C178" s="71">
        <f>'B③-1【購買部】予算仕訳'!$C$88</f>
        <v>44469</v>
      </c>
      <c r="D178" s="123">
        <f>'B③-1【購買部】予算仕訳'!$O$90</f>
        <v>199</v>
      </c>
      <c r="E178" s="124"/>
      <c r="F178" s="123" t="str">
        <f>'B③-1【購買部】予算仕訳'!$P$90</f>
        <v>仮勘定</v>
      </c>
      <c r="G178" s="139"/>
      <c r="H178" s="124"/>
      <c r="I178" s="123" t="str">
        <f>'B③-1【購買部】予算仕訳'!$I$90</f>
        <v>購買部</v>
      </c>
      <c r="J178" s="124"/>
      <c r="K178" s="301">
        <f>'B③-1【購買部】予算仕訳'!$K$90</f>
        <v>900</v>
      </c>
      <c r="L178" s="302"/>
      <c r="M178" s="303"/>
      <c r="N178" s="294"/>
      <c r="O178" s="304"/>
      <c r="P178" s="294">
        <f t="shared" ref="P178" si="4">P176-N178+K178</f>
        <v>5400</v>
      </c>
      <c r="Q178" s="295"/>
      <c r="R178" s="47" t="s">
        <v>422</v>
      </c>
      <c r="S178" s="296" t="s">
        <v>441</v>
      </c>
      <c r="T178" s="297"/>
      <c r="U178" s="16"/>
    </row>
    <row r="179" spans="2:21" ht="23" thickBot="1" x14ac:dyDescent="0.6">
      <c r="B179" s="14"/>
      <c r="C179" s="15"/>
      <c r="D179" s="15"/>
      <c r="E179" s="15"/>
      <c r="F179" s="15"/>
      <c r="G179" s="15"/>
      <c r="H179" s="15"/>
      <c r="I179" s="15"/>
      <c r="J179" s="15"/>
      <c r="K179" s="15"/>
      <c r="L179" s="15"/>
      <c r="M179" s="15"/>
      <c r="N179" s="294"/>
      <c r="O179" s="304"/>
      <c r="P179" s="15"/>
      <c r="Q179" s="15"/>
      <c r="R179" s="15"/>
      <c r="S179" s="15"/>
      <c r="T179" s="15"/>
      <c r="U179" s="16"/>
    </row>
    <row r="180" spans="2:21" ht="23" thickBot="1" x14ac:dyDescent="0.6">
      <c r="B180" s="84" t="str">
        <f>'B③-1【購買部】予算仕訳'!$B$98</f>
        <v>7A’</v>
      </c>
      <c r="C180" s="71">
        <f>'B③-1【購買部】予算仕訳'!$C$98</f>
        <v>44500</v>
      </c>
      <c r="D180" s="123">
        <f>'B③-1【購買部】予算仕訳'!$O$100</f>
        <v>199</v>
      </c>
      <c r="E180" s="124"/>
      <c r="F180" s="123" t="str">
        <f>'B③-1【購買部】予算仕訳'!$P$100</f>
        <v>仮勘定</v>
      </c>
      <c r="G180" s="139"/>
      <c r="H180" s="124"/>
      <c r="I180" s="123" t="str">
        <f>'B③-1【購買部】予算仕訳'!$I$100</f>
        <v>購買部</v>
      </c>
      <c r="J180" s="124"/>
      <c r="K180" s="301">
        <f>'B③-1【購買部】予算仕訳'!$K$100</f>
        <v>900</v>
      </c>
      <c r="L180" s="302"/>
      <c r="M180" s="303"/>
      <c r="N180" s="294"/>
      <c r="O180" s="304"/>
      <c r="P180" s="294">
        <f t="shared" ref="P180" si="5">P178-N180+K180</f>
        <v>6300</v>
      </c>
      <c r="Q180" s="295"/>
      <c r="R180" s="47" t="s">
        <v>422</v>
      </c>
      <c r="S180" s="296" t="s">
        <v>442</v>
      </c>
      <c r="T180" s="297"/>
      <c r="U180" s="16"/>
    </row>
    <row r="181" spans="2:21" ht="23" thickBot="1" x14ac:dyDescent="0.6">
      <c r="B181" s="14"/>
      <c r="C181" s="15"/>
      <c r="D181" s="15"/>
      <c r="E181" s="15"/>
      <c r="F181" s="15"/>
      <c r="G181" s="15"/>
      <c r="H181" s="15"/>
      <c r="I181" s="15"/>
      <c r="J181" s="15"/>
      <c r="K181" s="15"/>
      <c r="L181" s="15"/>
      <c r="M181" s="15"/>
      <c r="N181" s="294"/>
      <c r="O181" s="304"/>
      <c r="P181" s="15"/>
      <c r="Q181" s="15"/>
      <c r="R181" s="15"/>
      <c r="S181" s="15"/>
      <c r="T181" s="15"/>
      <c r="U181" s="16"/>
    </row>
    <row r="182" spans="2:21" ht="23" thickBot="1" x14ac:dyDescent="0.6">
      <c r="B182" s="84" t="str">
        <f>'B③-1【購買部】予算仕訳'!$B$108</f>
        <v>8A’</v>
      </c>
      <c r="C182" s="71">
        <f>'B③-1【購買部】予算仕訳'!$C$108</f>
        <v>44530</v>
      </c>
      <c r="D182" s="123">
        <f>'B③-1【購買部】予算仕訳'!$O$110</f>
        <v>199</v>
      </c>
      <c r="E182" s="124"/>
      <c r="F182" s="123" t="str">
        <f>'B③-1【購買部】予算仕訳'!$P$110</f>
        <v>仮勘定</v>
      </c>
      <c r="G182" s="139"/>
      <c r="H182" s="124"/>
      <c r="I182" s="123" t="str">
        <f>'B③-1【購買部】予算仕訳'!$I$110</f>
        <v>購買部</v>
      </c>
      <c r="J182" s="124"/>
      <c r="K182" s="301">
        <f>'B③-1【購買部】予算仕訳'!$K$110</f>
        <v>900</v>
      </c>
      <c r="L182" s="302"/>
      <c r="M182" s="303"/>
      <c r="N182" s="294"/>
      <c r="O182" s="304"/>
      <c r="P182" s="294">
        <f t="shared" ref="P182" si="6">P180-N182+K182</f>
        <v>7200</v>
      </c>
      <c r="Q182" s="295"/>
      <c r="R182" s="47" t="s">
        <v>422</v>
      </c>
      <c r="S182" s="296" t="s">
        <v>443</v>
      </c>
      <c r="T182" s="297"/>
      <c r="U182" s="16"/>
    </row>
    <row r="183" spans="2:21" ht="23" thickBot="1" x14ac:dyDescent="0.6">
      <c r="B183" s="14"/>
      <c r="C183" s="15"/>
      <c r="D183" s="15"/>
      <c r="E183" s="15"/>
      <c r="F183" s="15"/>
      <c r="G183" s="15"/>
      <c r="H183" s="15"/>
      <c r="I183" s="15"/>
      <c r="J183" s="15"/>
      <c r="K183" s="15"/>
      <c r="L183" s="15"/>
      <c r="M183" s="15"/>
      <c r="N183" s="294"/>
      <c r="O183" s="304"/>
      <c r="P183" s="15"/>
      <c r="Q183" s="15"/>
      <c r="R183" s="15"/>
      <c r="S183" s="15"/>
      <c r="T183" s="15"/>
      <c r="U183" s="16"/>
    </row>
    <row r="184" spans="2:21" ht="23" thickBot="1" x14ac:dyDescent="0.6">
      <c r="B184" s="84" t="str">
        <f>'B③-1【購買部】予算仕訳'!$B$118</f>
        <v>9A’</v>
      </c>
      <c r="C184" s="71">
        <f>'B③-1【購買部】予算仕訳'!$C$118</f>
        <v>44561</v>
      </c>
      <c r="D184" s="123">
        <f>'B③-1【購買部】予算仕訳'!$O$120</f>
        <v>199</v>
      </c>
      <c r="E184" s="124"/>
      <c r="F184" s="123" t="str">
        <f>'B③-1【購買部】予算仕訳'!$P$120</f>
        <v>仮勘定</v>
      </c>
      <c r="G184" s="139"/>
      <c r="H184" s="124"/>
      <c r="I184" s="123" t="str">
        <f>'B③-1【購買部】予算仕訳'!$I$120</f>
        <v>購買部</v>
      </c>
      <c r="J184" s="124"/>
      <c r="K184" s="301">
        <f>'B③-1【購買部】予算仕訳'!$K$120</f>
        <v>900</v>
      </c>
      <c r="L184" s="302"/>
      <c r="M184" s="303"/>
      <c r="N184" s="294"/>
      <c r="O184" s="304"/>
      <c r="P184" s="294">
        <f t="shared" ref="P184" si="7">P182-N184+K184</f>
        <v>8100</v>
      </c>
      <c r="Q184" s="295"/>
      <c r="R184" s="47" t="s">
        <v>422</v>
      </c>
      <c r="S184" s="296" t="s">
        <v>444</v>
      </c>
      <c r="T184" s="297"/>
      <c r="U184" s="16"/>
    </row>
    <row r="185" spans="2:21" ht="23" thickBot="1" x14ac:dyDescent="0.6">
      <c r="B185" s="14"/>
      <c r="C185" s="15"/>
      <c r="D185" s="15"/>
      <c r="E185" s="15"/>
      <c r="F185" s="15"/>
      <c r="G185" s="15"/>
      <c r="H185" s="15"/>
      <c r="I185" s="15"/>
      <c r="J185" s="15"/>
      <c r="K185" s="15"/>
      <c r="L185" s="15"/>
      <c r="M185" s="15"/>
      <c r="N185" s="294"/>
      <c r="O185" s="304"/>
      <c r="P185" s="15"/>
      <c r="Q185" s="15"/>
      <c r="R185" s="15"/>
      <c r="S185" s="15"/>
      <c r="T185" s="15"/>
      <c r="U185" s="16"/>
    </row>
    <row r="186" spans="2:21" ht="23" thickBot="1" x14ac:dyDescent="0.6">
      <c r="B186" s="84" t="str">
        <f>'B③-1【購買部】予算仕訳'!$B$128</f>
        <v>10A’</v>
      </c>
      <c r="C186" s="71">
        <f>'B③-1【購買部】予算仕訳'!$C$128</f>
        <v>44592</v>
      </c>
      <c r="D186" s="123">
        <f>'B③-1【購買部】予算仕訳'!$O$130</f>
        <v>199</v>
      </c>
      <c r="E186" s="124"/>
      <c r="F186" s="123" t="str">
        <f>'B③-1【購買部】予算仕訳'!$P$130</f>
        <v>仮勘定</v>
      </c>
      <c r="G186" s="139"/>
      <c r="H186" s="124"/>
      <c r="I186" s="123" t="str">
        <f>'B③-1【購買部】予算仕訳'!$I$130</f>
        <v>購買部</v>
      </c>
      <c r="J186" s="124"/>
      <c r="K186" s="301">
        <f>'B③-1【購買部】予算仕訳'!$K$130</f>
        <v>900</v>
      </c>
      <c r="L186" s="302"/>
      <c r="M186" s="303"/>
      <c r="N186" s="294"/>
      <c r="O186" s="304"/>
      <c r="P186" s="294">
        <f t="shared" ref="P186" si="8">P184-N186+K186</f>
        <v>9000</v>
      </c>
      <c r="Q186" s="295"/>
      <c r="R186" s="47" t="s">
        <v>422</v>
      </c>
      <c r="S186" s="296" t="s">
        <v>445</v>
      </c>
      <c r="T186" s="297"/>
      <c r="U186" s="16"/>
    </row>
    <row r="187" spans="2:21" ht="23" thickBot="1" x14ac:dyDescent="0.6">
      <c r="B187" s="14"/>
      <c r="C187" s="15"/>
      <c r="D187" s="15"/>
      <c r="E187" s="15"/>
      <c r="F187" s="15"/>
      <c r="G187" s="15"/>
      <c r="H187" s="15"/>
      <c r="I187" s="15"/>
      <c r="J187" s="15"/>
      <c r="K187" s="15"/>
      <c r="L187" s="15"/>
      <c r="M187" s="15"/>
      <c r="N187" s="294"/>
      <c r="O187" s="304"/>
      <c r="P187" s="15"/>
      <c r="Q187" s="15"/>
      <c r="R187" s="15"/>
      <c r="S187" s="15"/>
      <c r="T187" s="15"/>
      <c r="U187" s="16"/>
    </row>
    <row r="188" spans="2:21" ht="23" thickBot="1" x14ac:dyDescent="0.6">
      <c r="B188" s="84" t="str">
        <f>'B③-1【購買部】予算仕訳'!$B$138</f>
        <v>11A’</v>
      </c>
      <c r="C188" s="71">
        <f>'B③-1【購買部】予算仕訳'!$C$138</f>
        <v>44620</v>
      </c>
      <c r="D188" s="123">
        <f>'B③-1【購買部】予算仕訳'!$O$140</f>
        <v>199</v>
      </c>
      <c r="E188" s="124"/>
      <c r="F188" s="123" t="str">
        <f>'B③-1【購買部】予算仕訳'!$P$140</f>
        <v>仮勘定</v>
      </c>
      <c r="G188" s="139"/>
      <c r="H188" s="124"/>
      <c r="I188" s="123" t="str">
        <f>'B③-1【購買部】予算仕訳'!$I$140</f>
        <v>購買部</v>
      </c>
      <c r="J188" s="124"/>
      <c r="K188" s="301">
        <f>'B③-1【購買部】予算仕訳'!$K$140</f>
        <v>900</v>
      </c>
      <c r="L188" s="302"/>
      <c r="M188" s="303"/>
      <c r="N188" s="294"/>
      <c r="O188" s="304"/>
      <c r="P188" s="294">
        <f t="shared" ref="P188" si="9">P186-N188+K188</f>
        <v>9900</v>
      </c>
      <c r="Q188" s="295"/>
      <c r="R188" s="47" t="s">
        <v>422</v>
      </c>
      <c r="S188" s="296" t="s">
        <v>446</v>
      </c>
      <c r="T188" s="297"/>
      <c r="U188" s="16"/>
    </row>
    <row r="189" spans="2:21" ht="23" thickBot="1" x14ac:dyDescent="0.6">
      <c r="B189" s="14"/>
      <c r="C189" s="15"/>
      <c r="D189" s="15"/>
      <c r="E189" s="15"/>
      <c r="F189" s="15"/>
      <c r="G189" s="15"/>
      <c r="H189" s="15"/>
      <c r="I189" s="15"/>
      <c r="J189" s="15"/>
      <c r="K189" s="15"/>
      <c r="L189" s="15"/>
      <c r="M189" s="15"/>
      <c r="N189" s="294"/>
      <c r="O189" s="304"/>
      <c r="P189" s="15"/>
      <c r="Q189" s="15"/>
      <c r="R189" s="15"/>
      <c r="S189" s="15"/>
      <c r="T189" s="15"/>
      <c r="U189" s="16"/>
    </row>
    <row r="190" spans="2:21" ht="23" thickBot="1" x14ac:dyDescent="0.6">
      <c r="B190" s="84" t="str">
        <f>'B③-1【購買部】予算仕訳'!$B$148</f>
        <v>12A’</v>
      </c>
      <c r="C190" s="71">
        <f>'B③-1【購買部】予算仕訳'!$C$148</f>
        <v>44651</v>
      </c>
      <c r="D190" s="123">
        <f>'B③-1【購買部】予算仕訳'!$O$150</f>
        <v>199</v>
      </c>
      <c r="E190" s="124"/>
      <c r="F190" s="123" t="str">
        <f>'B③-1【購買部】予算仕訳'!$P$150</f>
        <v>仮勘定</v>
      </c>
      <c r="G190" s="139"/>
      <c r="H190" s="124"/>
      <c r="I190" s="123" t="str">
        <f>'B③-1【購買部】予算仕訳'!$I$150</f>
        <v>購買部</v>
      </c>
      <c r="J190" s="124"/>
      <c r="K190" s="301"/>
      <c r="L190" s="302"/>
      <c r="M190" s="303"/>
      <c r="N190" s="294"/>
      <c r="O190" s="304"/>
      <c r="P190" s="294"/>
      <c r="Q190" s="295"/>
      <c r="R190" s="47" t="s">
        <v>422</v>
      </c>
      <c r="S190" s="296" t="s">
        <v>447</v>
      </c>
      <c r="T190" s="297"/>
      <c r="U190" s="16"/>
    </row>
    <row r="191" spans="2:21" x14ac:dyDescent="0.55000000000000004">
      <c r="B191" s="14"/>
      <c r="C191" s="15"/>
      <c r="D191" s="15"/>
      <c r="E191" s="15"/>
      <c r="F191" s="15"/>
      <c r="G191" s="15"/>
      <c r="H191" s="15"/>
      <c r="I191" s="15"/>
      <c r="J191" s="15"/>
      <c r="K191" s="15"/>
      <c r="L191" s="15"/>
      <c r="M191" s="15"/>
      <c r="N191" s="15"/>
      <c r="O191" s="15"/>
      <c r="P191" s="15"/>
      <c r="Q191" s="15"/>
      <c r="R191" s="15"/>
      <c r="S191" s="15"/>
      <c r="T191" s="15"/>
      <c r="U191" s="16"/>
    </row>
    <row r="192" spans="2:21" ht="18" thickBot="1" x14ac:dyDescent="0.6">
      <c r="B192" s="14"/>
      <c r="C192" s="15"/>
      <c r="D192" s="15"/>
      <c r="E192" s="15"/>
      <c r="F192" s="15"/>
      <c r="G192" s="15"/>
      <c r="H192" s="15"/>
      <c r="I192" s="15"/>
      <c r="J192" s="15"/>
      <c r="K192" s="15"/>
      <c r="L192" s="15"/>
      <c r="M192" s="15"/>
      <c r="N192" s="15"/>
      <c r="O192" s="15"/>
      <c r="P192" s="15"/>
      <c r="Q192" s="15"/>
      <c r="R192" s="15"/>
      <c r="S192" s="15"/>
      <c r="T192" s="15"/>
      <c r="U192" s="16"/>
    </row>
    <row r="193" spans="2:21" ht="23" thickBot="1" x14ac:dyDescent="0.6">
      <c r="B193" s="264" t="s">
        <v>408</v>
      </c>
      <c r="C193" s="265"/>
      <c r="D193" s="265"/>
      <c r="E193" s="265"/>
      <c r="F193" s="265"/>
      <c r="G193" s="265"/>
      <c r="H193" s="265"/>
      <c r="I193" s="265"/>
      <c r="J193" s="265"/>
      <c r="K193" s="265"/>
      <c r="L193" s="265"/>
      <c r="M193" s="265"/>
      <c r="N193" s="265"/>
      <c r="O193" s="265"/>
      <c r="P193" s="265"/>
      <c r="Q193" s="265"/>
      <c r="R193" s="265"/>
      <c r="S193" s="265"/>
      <c r="T193" s="266"/>
      <c r="U193" s="16"/>
    </row>
    <row r="194" spans="2:21" ht="18" thickBot="1" x14ac:dyDescent="0.6">
      <c r="B194" s="14"/>
      <c r="C194" s="15"/>
      <c r="D194" s="15"/>
      <c r="E194" s="15"/>
      <c r="F194" s="15"/>
      <c r="G194" s="15"/>
      <c r="H194" s="15"/>
      <c r="I194" s="15"/>
      <c r="J194" s="15"/>
      <c r="K194" s="15"/>
      <c r="L194" s="15"/>
      <c r="M194" s="15"/>
      <c r="N194" s="15"/>
      <c r="O194" s="15"/>
      <c r="P194" s="15"/>
      <c r="Q194" s="15"/>
      <c r="R194" s="15"/>
      <c r="S194" s="15"/>
      <c r="T194" s="15"/>
      <c r="U194" s="16"/>
    </row>
    <row r="195" spans="2:21" ht="23" thickBot="1" x14ac:dyDescent="0.6">
      <c r="B195" s="227" t="s">
        <v>316</v>
      </c>
      <c r="C195" s="124"/>
      <c r="D195" s="15"/>
      <c r="E195" s="15"/>
      <c r="F195" s="123" t="s">
        <v>318</v>
      </c>
      <c r="G195" s="139"/>
      <c r="H195" s="139"/>
      <c r="I195" s="139"/>
      <c r="J195" s="124"/>
      <c r="K195" s="15"/>
      <c r="L195" s="15"/>
      <c r="M195" s="15"/>
      <c r="N195" s="15"/>
      <c r="O195" s="15"/>
      <c r="P195" s="15"/>
      <c r="Q195" s="15"/>
      <c r="R195" s="15"/>
      <c r="S195" s="15"/>
      <c r="T195" s="15"/>
      <c r="U195" s="16"/>
    </row>
    <row r="196" spans="2:21" ht="23" thickBot="1" x14ac:dyDescent="0.6">
      <c r="B196" s="227" t="s">
        <v>314</v>
      </c>
      <c r="C196" s="124"/>
      <c r="D196" s="72" t="s">
        <v>1</v>
      </c>
      <c r="E196" s="50">
        <f>B⓵_マスタ登録!I$83</f>
        <v>522</v>
      </c>
      <c r="F196" s="134" t="str">
        <f>B⓵_マスタ登録!J$83</f>
        <v>固定販管費</v>
      </c>
      <c r="G196" s="183"/>
      <c r="H196" s="183"/>
      <c r="I196" s="183"/>
      <c r="J196" s="135"/>
      <c r="K196" s="42" t="s">
        <v>315</v>
      </c>
      <c r="L196" s="134" t="str">
        <f>B⓵_マスタ登録!M$83</f>
        <v>借</v>
      </c>
      <c r="M196" s="135"/>
      <c r="N196" s="15"/>
      <c r="O196" s="15"/>
      <c r="P196" s="15"/>
      <c r="Q196" s="15"/>
      <c r="R196" s="15"/>
      <c r="S196" s="15"/>
      <c r="T196" s="15"/>
      <c r="U196" s="16"/>
    </row>
    <row r="197" spans="2:21" ht="23" thickBot="1" x14ac:dyDescent="0.6">
      <c r="B197" s="227" t="s">
        <v>280</v>
      </c>
      <c r="C197" s="124"/>
      <c r="D197" s="47" t="s">
        <v>1</v>
      </c>
      <c r="E197" s="50" t="str">
        <f>B⓵_マスタ登録!E$142</f>
        <v>①B</v>
      </c>
      <c r="F197" s="134" t="str">
        <f>B⓵_マスタ登録!F$142</f>
        <v>購買部</v>
      </c>
      <c r="G197" s="183"/>
      <c r="H197" s="183"/>
      <c r="I197" s="183"/>
      <c r="J197" s="135"/>
      <c r="K197" s="15"/>
      <c r="L197" s="15"/>
      <c r="M197" s="15"/>
      <c r="N197" s="15"/>
      <c r="O197" s="15"/>
      <c r="P197" s="15"/>
      <c r="Q197" s="15"/>
      <c r="R197" s="15"/>
      <c r="S197" s="15"/>
      <c r="T197" s="15"/>
      <c r="U197" s="16"/>
    </row>
    <row r="198" spans="2:21" ht="18" thickBot="1" x14ac:dyDescent="0.6">
      <c r="B198" s="14"/>
      <c r="C198" s="15"/>
      <c r="D198" s="15"/>
      <c r="E198" s="15"/>
      <c r="F198" s="15"/>
      <c r="G198" s="15"/>
      <c r="H198" s="15"/>
      <c r="I198" s="15"/>
      <c r="J198" s="15"/>
      <c r="K198" s="15"/>
      <c r="L198" s="15"/>
      <c r="M198" s="15"/>
      <c r="N198" s="15"/>
      <c r="O198" s="15"/>
      <c r="P198" s="15"/>
      <c r="Q198" s="15"/>
      <c r="R198" s="15"/>
      <c r="S198" s="15"/>
      <c r="T198" s="15"/>
      <c r="U198" s="16"/>
    </row>
    <row r="199" spans="2:21" ht="23" thickBot="1" x14ac:dyDescent="0.6">
      <c r="B199" s="286" t="s">
        <v>1</v>
      </c>
      <c r="C199" s="284" t="s">
        <v>298</v>
      </c>
      <c r="D199" s="311" t="s">
        <v>1</v>
      </c>
      <c r="E199" s="312"/>
      <c r="F199" s="311" t="s">
        <v>299</v>
      </c>
      <c r="G199" s="153"/>
      <c r="H199" s="312"/>
      <c r="I199" s="311" t="s">
        <v>280</v>
      </c>
      <c r="J199" s="312"/>
      <c r="K199" s="123" t="s">
        <v>308</v>
      </c>
      <c r="L199" s="139"/>
      <c r="M199" s="124"/>
      <c r="N199" s="123" t="s">
        <v>310</v>
      </c>
      <c r="O199" s="124"/>
      <c r="P199" s="123" t="s">
        <v>311</v>
      </c>
      <c r="Q199" s="124"/>
      <c r="R199" s="305" t="s">
        <v>312</v>
      </c>
      <c r="S199" s="307" t="s">
        <v>313</v>
      </c>
      <c r="T199" s="308"/>
      <c r="U199" s="16"/>
    </row>
    <row r="200" spans="2:21" ht="23" thickBot="1" x14ac:dyDescent="0.6">
      <c r="B200" s="287"/>
      <c r="C200" s="285"/>
      <c r="D200" s="313"/>
      <c r="E200" s="314"/>
      <c r="F200" s="313"/>
      <c r="G200" s="150"/>
      <c r="H200" s="314"/>
      <c r="I200" s="313"/>
      <c r="J200" s="314"/>
      <c r="K200" s="123" t="s">
        <v>309</v>
      </c>
      <c r="L200" s="139"/>
      <c r="M200" s="124"/>
      <c r="N200" s="123" t="s">
        <v>309</v>
      </c>
      <c r="O200" s="124"/>
      <c r="P200" s="123" t="s">
        <v>309</v>
      </c>
      <c r="Q200" s="124"/>
      <c r="R200" s="306"/>
      <c r="S200" s="309"/>
      <c r="T200" s="310"/>
      <c r="U200" s="16"/>
    </row>
    <row r="201" spans="2:21" ht="23" thickBot="1" x14ac:dyDescent="0.6">
      <c r="B201" s="84"/>
      <c r="C201" s="71">
        <v>44287</v>
      </c>
      <c r="D201" s="15"/>
      <c r="E201" s="15"/>
      <c r="F201" s="123" t="s">
        <v>320</v>
      </c>
      <c r="G201" s="139"/>
      <c r="H201" s="124"/>
      <c r="I201" s="15"/>
      <c r="J201" s="15"/>
      <c r="K201" s="113"/>
      <c r="L201" s="113"/>
      <c r="M201" s="15"/>
      <c r="N201" s="15"/>
      <c r="O201" s="15"/>
      <c r="P201" s="315"/>
      <c r="Q201" s="316"/>
      <c r="R201" s="15"/>
      <c r="S201" s="15"/>
      <c r="T201" s="15"/>
      <c r="U201" s="16"/>
    </row>
    <row r="202" spans="2:21" ht="18" thickBot="1" x14ac:dyDescent="0.6">
      <c r="B202" s="14"/>
      <c r="C202" s="15"/>
      <c r="D202" s="15"/>
      <c r="E202" s="15"/>
      <c r="F202" s="15"/>
      <c r="G202" s="15"/>
      <c r="H202" s="15"/>
      <c r="I202" s="15"/>
      <c r="J202" s="15"/>
      <c r="K202" s="113"/>
      <c r="L202" s="113"/>
      <c r="M202" s="15"/>
      <c r="N202" s="15"/>
      <c r="O202" s="15"/>
      <c r="P202" s="15"/>
      <c r="Q202" s="15"/>
      <c r="R202" s="15"/>
      <c r="S202" s="15"/>
      <c r="T202" s="15"/>
      <c r="U202" s="16"/>
    </row>
    <row r="203" spans="2:21" ht="23" thickBot="1" x14ac:dyDescent="0.6">
      <c r="B203" s="84" t="str">
        <f>'B③-1【購買部】予算仕訳'!$B$38</f>
        <v>1A’</v>
      </c>
      <c r="C203" s="71">
        <f>'B③-1【購買部】予算仕訳'!$C$38</f>
        <v>44316</v>
      </c>
      <c r="D203" s="123">
        <f>'B③-1【購買部】予算仕訳'!$O$41</f>
        <v>199</v>
      </c>
      <c r="E203" s="124"/>
      <c r="F203" s="123" t="str">
        <f>'B③-1【購買部】予算仕訳'!$P$41</f>
        <v>仮勘定</v>
      </c>
      <c r="G203" s="139"/>
      <c r="H203" s="124"/>
      <c r="I203" s="123" t="str">
        <f>'B③-1【購買部】予算仕訳'!$I$41</f>
        <v>購買部</v>
      </c>
      <c r="J203" s="124"/>
      <c r="K203" s="301">
        <f>'B③-1【購買部】予算仕訳'!$K$41</f>
        <v>100</v>
      </c>
      <c r="L203" s="302"/>
      <c r="M203" s="303"/>
      <c r="N203" s="294"/>
      <c r="O203" s="304"/>
      <c r="P203" s="294">
        <f>P201-N203+K203</f>
        <v>100</v>
      </c>
      <c r="Q203" s="295"/>
      <c r="R203" s="47" t="s">
        <v>422</v>
      </c>
      <c r="S203" s="296" t="s">
        <v>424</v>
      </c>
      <c r="T203" s="297"/>
      <c r="U203" s="16"/>
    </row>
    <row r="204" spans="2:21" ht="18" thickBot="1" x14ac:dyDescent="0.6">
      <c r="B204" s="14"/>
      <c r="C204" s="15"/>
      <c r="D204" s="15"/>
      <c r="E204" s="15"/>
      <c r="F204" s="15"/>
      <c r="G204" s="15"/>
      <c r="H204" s="15"/>
      <c r="I204" s="15"/>
      <c r="J204" s="15"/>
      <c r="K204" s="15"/>
      <c r="L204" s="15"/>
      <c r="M204" s="15"/>
      <c r="N204" s="15"/>
      <c r="O204" s="15"/>
      <c r="P204" s="15"/>
      <c r="Q204" s="15"/>
      <c r="R204" s="15"/>
      <c r="S204" s="15"/>
      <c r="T204" s="15"/>
      <c r="U204" s="16"/>
    </row>
    <row r="205" spans="2:21" ht="23" thickBot="1" x14ac:dyDescent="0.6">
      <c r="B205" s="84" t="str">
        <f>'B③-1【購買部】予算仕訳'!$B$48</f>
        <v>2A’</v>
      </c>
      <c r="C205" s="71">
        <f>'B③-1【購買部】予算仕訳'!$C$48</f>
        <v>44347</v>
      </c>
      <c r="D205" s="123">
        <f>'B③-1【購買部】予算仕訳'!$O$51</f>
        <v>199</v>
      </c>
      <c r="E205" s="124"/>
      <c r="F205" s="123" t="str">
        <f>'B③-1【購買部】予算仕訳'!$P$51</f>
        <v>仮勘定</v>
      </c>
      <c r="G205" s="139"/>
      <c r="H205" s="124"/>
      <c r="I205" s="123" t="str">
        <f>'B③-1【購買部】予算仕訳'!$I$51</f>
        <v>購買部</v>
      </c>
      <c r="J205" s="124"/>
      <c r="K205" s="301">
        <f>'B③-1【購買部】予算仕訳'!$K$51</f>
        <v>100</v>
      </c>
      <c r="L205" s="302"/>
      <c r="M205" s="303"/>
      <c r="N205" s="294"/>
      <c r="O205" s="304"/>
      <c r="P205" s="294">
        <f>P203-N205+K205</f>
        <v>200</v>
      </c>
      <c r="Q205" s="295"/>
      <c r="R205" s="47" t="s">
        <v>422</v>
      </c>
      <c r="S205" s="296" t="s">
        <v>425</v>
      </c>
      <c r="T205" s="297"/>
      <c r="U205" s="16"/>
    </row>
    <row r="206" spans="2:21" ht="18" thickBot="1" x14ac:dyDescent="0.6">
      <c r="B206" s="14"/>
      <c r="C206" s="15"/>
      <c r="D206" s="15"/>
      <c r="E206" s="15"/>
      <c r="F206" s="15"/>
      <c r="G206" s="15"/>
      <c r="H206" s="15"/>
      <c r="I206" s="15"/>
      <c r="J206" s="15"/>
      <c r="K206" s="15"/>
      <c r="L206" s="15"/>
      <c r="M206" s="15"/>
      <c r="N206" s="15"/>
      <c r="O206" s="15"/>
      <c r="P206" s="15"/>
      <c r="Q206" s="15"/>
      <c r="R206" s="15"/>
      <c r="S206" s="15"/>
      <c r="T206" s="15"/>
      <c r="U206" s="16"/>
    </row>
    <row r="207" spans="2:21" ht="23" thickBot="1" x14ac:dyDescent="0.6">
      <c r="B207" s="84" t="str">
        <f>'B③-1【購買部】予算仕訳'!$B$58</f>
        <v>3A’</v>
      </c>
      <c r="C207" s="71">
        <f>'B③-1【購買部】予算仕訳'!$C$58</f>
        <v>44377</v>
      </c>
      <c r="D207" s="123">
        <f>'B③-1【購買部】予算仕訳'!$O$61</f>
        <v>199</v>
      </c>
      <c r="E207" s="124"/>
      <c r="F207" s="123" t="str">
        <f>'B③-1【購買部】予算仕訳'!$P$61</f>
        <v>仮勘定</v>
      </c>
      <c r="G207" s="139"/>
      <c r="H207" s="124"/>
      <c r="I207" s="123" t="str">
        <f>'B③-1【購買部】予算仕訳'!$I$61</f>
        <v>購買部</v>
      </c>
      <c r="J207" s="124"/>
      <c r="K207" s="301">
        <f>'B③-1【購買部】予算仕訳'!$K$61</f>
        <v>100</v>
      </c>
      <c r="L207" s="302"/>
      <c r="M207" s="303"/>
      <c r="N207" s="294"/>
      <c r="O207" s="304"/>
      <c r="P207" s="294">
        <f t="shared" ref="P207" si="10">P205-N207+K207</f>
        <v>300</v>
      </c>
      <c r="Q207" s="295"/>
      <c r="R207" s="47" t="s">
        <v>422</v>
      </c>
      <c r="S207" s="296" t="s">
        <v>426</v>
      </c>
      <c r="T207" s="297"/>
      <c r="U207" s="16"/>
    </row>
    <row r="208" spans="2:21" ht="23" thickBot="1" x14ac:dyDescent="0.6">
      <c r="B208" s="14"/>
      <c r="C208" s="15"/>
      <c r="D208" s="15"/>
      <c r="E208" s="15"/>
      <c r="F208" s="15"/>
      <c r="G208" s="15"/>
      <c r="H208" s="15"/>
      <c r="I208" s="15"/>
      <c r="J208" s="15"/>
      <c r="K208" s="15"/>
      <c r="L208" s="15"/>
      <c r="M208" s="15"/>
      <c r="N208" s="294"/>
      <c r="O208" s="304"/>
      <c r="P208" s="15"/>
      <c r="Q208" s="15"/>
      <c r="R208" s="15"/>
      <c r="S208" s="15"/>
      <c r="T208" s="15"/>
      <c r="U208" s="16"/>
    </row>
    <row r="209" spans="2:21" ht="23" thickBot="1" x14ac:dyDescent="0.6">
      <c r="B209" s="84" t="str">
        <f>'B③-1【購買部】予算仕訳'!$B$68</f>
        <v>4A’</v>
      </c>
      <c r="C209" s="71">
        <f>'B③-1【購買部】予算仕訳'!$C$68</f>
        <v>44408</v>
      </c>
      <c r="D209" s="123">
        <f>'B③-1【購買部】予算仕訳'!$O$71</f>
        <v>199</v>
      </c>
      <c r="E209" s="124"/>
      <c r="F209" s="123" t="str">
        <f>'B③-1【購買部】予算仕訳'!$P$71</f>
        <v>仮勘定</v>
      </c>
      <c r="G209" s="139"/>
      <c r="H209" s="124"/>
      <c r="I209" s="123" t="str">
        <f>'B③-1【購買部】予算仕訳'!$I$71</f>
        <v>購買部</v>
      </c>
      <c r="J209" s="124"/>
      <c r="K209" s="301">
        <f>'B③-1【購買部】予算仕訳'!$K$71</f>
        <v>100</v>
      </c>
      <c r="L209" s="302"/>
      <c r="M209" s="303"/>
      <c r="N209" s="294"/>
      <c r="O209" s="304"/>
      <c r="P209" s="294">
        <f t="shared" ref="P209" si="11">P207-N209+K209</f>
        <v>400</v>
      </c>
      <c r="Q209" s="295"/>
      <c r="R209" s="47" t="s">
        <v>422</v>
      </c>
      <c r="S209" s="296" t="s">
        <v>427</v>
      </c>
      <c r="T209" s="297"/>
      <c r="U209" s="16"/>
    </row>
    <row r="210" spans="2:21" ht="23" thickBot="1" x14ac:dyDescent="0.6">
      <c r="B210" s="14"/>
      <c r="C210" s="15"/>
      <c r="D210" s="15"/>
      <c r="E210" s="15"/>
      <c r="F210" s="15"/>
      <c r="G210" s="15"/>
      <c r="H210" s="15"/>
      <c r="I210" s="15"/>
      <c r="J210" s="15"/>
      <c r="K210" s="15"/>
      <c r="L210" s="15"/>
      <c r="M210" s="15"/>
      <c r="N210" s="294"/>
      <c r="O210" s="304"/>
      <c r="P210" s="15"/>
      <c r="Q210" s="15"/>
      <c r="R210" s="15"/>
      <c r="S210" s="15"/>
      <c r="T210" s="15"/>
      <c r="U210" s="16"/>
    </row>
    <row r="211" spans="2:21" ht="23" thickBot="1" x14ac:dyDescent="0.6">
      <c r="B211" s="84" t="str">
        <f>'B③-1【購買部】予算仕訳'!$B$78</f>
        <v>5A’</v>
      </c>
      <c r="C211" s="71">
        <f>'B③-1【購買部】予算仕訳'!$C$78</f>
        <v>44439</v>
      </c>
      <c r="D211" s="123">
        <f>'B③-1【購買部】予算仕訳'!$O$81</f>
        <v>199</v>
      </c>
      <c r="E211" s="124"/>
      <c r="F211" s="123" t="str">
        <f>'B③-1【購買部】予算仕訳'!$P$81</f>
        <v>仮勘定</v>
      </c>
      <c r="G211" s="139"/>
      <c r="H211" s="124"/>
      <c r="I211" s="123" t="str">
        <f>'B③-1【購買部】予算仕訳'!$I$81</f>
        <v>購買部</v>
      </c>
      <c r="J211" s="124"/>
      <c r="K211" s="301">
        <f>'B③-1【購買部】予算仕訳'!$K$81</f>
        <v>100</v>
      </c>
      <c r="L211" s="302"/>
      <c r="M211" s="303"/>
      <c r="N211" s="294"/>
      <c r="O211" s="304"/>
      <c r="P211" s="294">
        <f t="shared" ref="P211" si="12">P209-N211+K211</f>
        <v>500</v>
      </c>
      <c r="Q211" s="295"/>
      <c r="R211" s="47" t="s">
        <v>422</v>
      </c>
      <c r="S211" s="296" t="s">
        <v>428</v>
      </c>
      <c r="T211" s="297"/>
      <c r="U211" s="16"/>
    </row>
    <row r="212" spans="2:21" ht="23" thickBot="1" x14ac:dyDescent="0.6">
      <c r="B212" s="14"/>
      <c r="C212" s="15"/>
      <c r="D212" s="15"/>
      <c r="E212" s="15"/>
      <c r="F212" s="15"/>
      <c r="G212" s="15"/>
      <c r="H212" s="15"/>
      <c r="I212" s="15"/>
      <c r="J212" s="15"/>
      <c r="K212" s="15"/>
      <c r="L212" s="15"/>
      <c r="M212" s="15"/>
      <c r="N212" s="294"/>
      <c r="O212" s="304"/>
      <c r="P212" s="15"/>
      <c r="Q212" s="15"/>
      <c r="R212" s="15"/>
      <c r="S212" s="15"/>
      <c r="T212" s="15"/>
      <c r="U212" s="16"/>
    </row>
    <row r="213" spans="2:21" ht="23" thickBot="1" x14ac:dyDescent="0.6">
      <c r="B213" s="84" t="str">
        <f>'B③-1【購買部】予算仕訳'!$B$88</f>
        <v>6A’</v>
      </c>
      <c r="C213" s="71">
        <f>'B③-1【購買部】予算仕訳'!$C$88</f>
        <v>44469</v>
      </c>
      <c r="D213" s="123">
        <f>'B③-1【購買部】予算仕訳'!$O$91</f>
        <v>199</v>
      </c>
      <c r="E213" s="124"/>
      <c r="F213" s="123" t="str">
        <f>'B③-1【購買部】予算仕訳'!$P$91</f>
        <v>仮勘定</v>
      </c>
      <c r="G213" s="139"/>
      <c r="H213" s="124"/>
      <c r="I213" s="123" t="str">
        <f>'B③-1【購買部】予算仕訳'!$I$91</f>
        <v>購買部</v>
      </c>
      <c r="J213" s="124"/>
      <c r="K213" s="301">
        <f>'B③-1【購買部】予算仕訳'!$K$91</f>
        <v>100</v>
      </c>
      <c r="L213" s="302"/>
      <c r="M213" s="303"/>
      <c r="N213" s="294"/>
      <c r="O213" s="304"/>
      <c r="P213" s="294">
        <f t="shared" ref="P213" si="13">P211-N213+K213</f>
        <v>600</v>
      </c>
      <c r="Q213" s="295"/>
      <c r="R213" s="47" t="s">
        <v>422</v>
      </c>
      <c r="S213" s="296" t="s">
        <v>429</v>
      </c>
      <c r="T213" s="297"/>
      <c r="U213" s="16"/>
    </row>
    <row r="214" spans="2:21" ht="23" thickBot="1" x14ac:dyDescent="0.6">
      <c r="B214" s="14"/>
      <c r="C214" s="15"/>
      <c r="D214" s="15"/>
      <c r="E214" s="15"/>
      <c r="F214" s="15"/>
      <c r="G214" s="15"/>
      <c r="H214" s="15"/>
      <c r="I214" s="15"/>
      <c r="J214" s="15"/>
      <c r="K214" s="15"/>
      <c r="L214" s="15"/>
      <c r="M214" s="15"/>
      <c r="N214" s="294"/>
      <c r="O214" s="304"/>
      <c r="P214" s="15"/>
      <c r="Q214" s="15"/>
      <c r="R214" s="15"/>
      <c r="S214" s="15"/>
      <c r="T214" s="15"/>
      <c r="U214" s="16"/>
    </row>
    <row r="215" spans="2:21" ht="23" thickBot="1" x14ac:dyDescent="0.6">
      <c r="B215" s="84" t="str">
        <f>'B③-1【購買部】予算仕訳'!$B$98</f>
        <v>7A’</v>
      </c>
      <c r="C215" s="71">
        <f>'B③-1【購買部】予算仕訳'!$C$98</f>
        <v>44500</v>
      </c>
      <c r="D215" s="123">
        <f>'B③-1【購買部】予算仕訳'!$O$101</f>
        <v>199</v>
      </c>
      <c r="E215" s="124"/>
      <c r="F215" s="123" t="str">
        <f>'B③-1【購買部】予算仕訳'!$P$101</f>
        <v>仮勘定</v>
      </c>
      <c r="G215" s="139"/>
      <c r="H215" s="124"/>
      <c r="I215" s="123" t="str">
        <f>'B③-1【購買部】予算仕訳'!$I$101</f>
        <v>購買部</v>
      </c>
      <c r="J215" s="124"/>
      <c r="K215" s="301">
        <f>'B③-1【購買部】予算仕訳'!$K$101</f>
        <v>100</v>
      </c>
      <c r="L215" s="302"/>
      <c r="M215" s="303"/>
      <c r="N215" s="294"/>
      <c r="O215" s="304"/>
      <c r="P215" s="294">
        <f t="shared" ref="P215" si="14">P213-N215+K215</f>
        <v>700</v>
      </c>
      <c r="Q215" s="295"/>
      <c r="R215" s="47" t="s">
        <v>422</v>
      </c>
      <c r="S215" s="296" t="s">
        <v>430</v>
      </c>
      <c r="T215" s="297"/>
      <c r="U215" s="16"/>
    </row>
    <row r="216" spans="2:21" ht="23" thickBot="1" x14ac:dyDescent="0.6">
      <c r="B216" s="14"/>
      <c r="C216" s="15"/>
      <c r="D216" s="15"/>
      <c r="E216" s="15"/>
      <c r="F216" s="15"/>
      <c r="G216" s="15"/>
      <c r="H216" s="15"/>
      <c r="I216" s="15"/>
      <c r="J216" s="15"/>
      <c r="K216" s="15"/>
      <c r="L216" s="15"/>
      <c r="M216" s="15"/>
      <c r="N216" s="294"/>
      <c r="O216" s="304"/>
      <c r="P216" s="15"/>
      <c r="Q216" s="15"/>
      <c r="R216" s="15"/>
      <c r="S216" s="15"/>
      <c r="T216" s="15"/>
      <c r="U216" s="16"/>
    </row>
    <row r="217" spans="2:21" ht="23" thickBot="1" x14ac:dyDescent="0.6">
      <c r="B217" s="84" t="str">
        <f>'B③-1【購買部】予算仕訳'!$B$108</f>
        <v>8A’</v>
      </c>
      <c r="C217" s="71">
        <f>'B③-1【購買部】予算仕訳'!$C$108</f>
        <v>44530</v>
      </c>
      <c r="D217" s="123">
        <f>'B③-1【購買部】予算仕訳'!$O$111</f>
        <v>199</v>
      </c>
      <c r="E217" s="124"/>
      <c r="F217" s="123" t="str">
        <f>'B③-1【購買部】予算仕訳'!$P$111</f>
        <v>仮勘定</v>
      </c>
      <c r="G217" s="139"/>
      <c r="H217" s="124"/>
      <c r="I217" s="123" t="str">
        <f>'B③-1【購買部】予算仕訳'!$I$110</f>
        <v>購買部</v>
      </c>
      <c r="J217" s="124"/>
      <c r="K217" s="301">
        <f>'B③-1【購買部】予算仕訳'!$K$111</f>
        <v>100</v>
      </c>
      <c r="L217" s="302"/>
      <c r="M217" s="303"/>
      <c r="N217" s="294"/>
      <c r="O217" s="304"/>
      <c r="P217" s="294">
        <f t="shared" ref="P217" si="15">P215-N217+K217</f>
        <v>800</v>
      </c>
      <c r="Q217" s="295"/>
      <c r="R217" s="47" t="s">
        <v>422</v>
      </c>
      <c r="S217" s="296" t="s">
        <v>431</v>
      </c>
      <c r="T217" s="297"/>
      <c r="U217" s="16"/>
    </row>
    <row r="218" spans="2:21" ht="23" thickBot="1" x14ac:dyDescent="0.6">
      <c r="B218" s="14"/>
      <c r="C218" s="15"/>
      <c r="D218" s="15"/>
      <c r="E218" s="15"/>
      <c r="F218" s="15"/>
      <c r="G218" s="15"/>
      <c r="H218" s="15"/>
      <c r="I218" s="15"/>
      <c r="J218" s="15"/>
      <c r="K218" s="15"/>
      <c r="L218" s="15"/>
      <c r="M218" s="15"/>
      <c r="N218" s="294"/>
      <c r="O218" s="304"/>
      <c r="P218" s="15"/>
      <c r="Q218" s="15"/>
      <c r="R218" s="15"/>
      <c r="S218" s="15"/>
      <c r="T218" s="15"/>
      <c r="U218" s="16"/>
    </row>
    <row r="219" spans="2:21" ht="23" thickBot="1" x14ac:dyDescent="0.6">
      <c r="B219" s="84" t="str">
        <f>'B③-1【購買部】予算仕訳'!$B$118</f>
        <v>9A’</v>
      </c>
      <c r="C219" s="71">
        <f>'B③-1【購買部】予算仕訳'!$C$118</f>
        <v>44561</v>
      </c>
      <c r="D219" s="123">
        <f>'B③-1【購買部】予算仕訳'!$O$121</f>
        <v>199</v>
      </c>
      <c r="E219" s="124"/>
      <c r="F219" s="123" t="str">
        <f>'B③-1【購買部】予算仕訳'!$P$120</f>
        <v>仮勘定</v>
      </c>
      <c r="G219" s="139"/>
      <c r="H219" s="124"/>
      <c r="I219" s="123" t="str">
        <f>'B③-1【購買部】予算仕訳'!$I$120</f>
        <v>購買部</v>
      </c>
      <c r="J219" s="124"/>
      <c r="K219" s="301">
        <f>'B③-1【購買部】予算仕訳'!$K$121</f>
        <v>100</v>
      </c>
      <c r="L219" s="302"/>
      <c r="M219" s="303"/>
      <c r="N219" s="294"/>
      <c r="O219" s="304"/>
      <c r="P219" s="294">
        <f t="shared" ref="P219" si="16">P217-N219+K219</f>
        <v>900</v>
      </c>
      <c r="Q219" s="295"/>
      <c r="R219" s="47" t="s">
        <v>422</v>
      </c>
      <c r="S219" s="296" t="s">
        <v>432</v>
      </c>
      <c r="T219" s="297"/>
      <c r="U219" s="16"/>
    </row>
    <row r="220" spans="2:21" ht="23" thickBot="1" x14ac:dyDescent="0.6">
      <c r="B220" s="14"/>
      <c r="C220" s="15"/>
      <c r="D220" s="15"/>
      <c r="E220" s="15"/>
      <c r="F220" s="15"/>
      <c r="G220" s="15"/>
      <c r="H220" s="15"/>
      <c r="I220" s="15"/>
      <c r="J220" s="15"/>
      <c r="K220" s="15"/>
      <c r="L220" s="15"/>
      <c r="M220" s="15"/>
      <c r="N220" s="294"/>
      <c r="O220" s="304"/>
      <c r="P220" s="15"/>
      <c r="Q220" s="15"/>
      <c r="R220" s="15"/>
      <c r="S220" s="15"/>
      <c r="T220" s="15"/>
      <c r="U220" s="16"/>
    </row>
    <row r="221" spans="2:21" ht="23" thickBot="1" x14ac:dyDescent="0.6">
      <c r="B221" s="84" t="str">
        <f>'B③-1【購買部】予算仕訳'!$B$128</f>
        <v>10A’</v>
      </c>
      <c r="C221" s="71">
        <f>'B③-1【購買部】予算仕訳'!$C$128</f>
        <v>44592</v>
      </c>
      <c r="D221" s="123">
        <f>'B③-1【購買部】予算仕訳'!$O$131</f>
        <v>199</v>
      </c>
      <c r="E221" s="124"/>
      <c r="F221" s="123" t="str">
        <f>'B③-1【購買部】予算仕訳'!$P$131</f>
        <v>仮勘定</v>
      </c>
      <c r="G221" s="139"/>
      <c r="H221" s="124"/>
      <c r="I221" s="123" t="str">
        <f>'B③-1【購買部】予算仕訳'!$I$131</f>
        <v>購買部</v>
      </c>
      <c r="J221" s="124"/>
      <c r="K221" s="301">
        <f>'B③-1【購買部】予算仕訳'!$K$131</f>
        <v>100</v>
      </c>
      <c r="L221" s="302"/>
      <c r="M221" s="303"/>
      <c r="N221" s="294"/>
      <c r="O221" s="304"/>
      <c r="P221" s="294">
        <f t="shared" ref="P221" si="17">P219-N221+K221</f>
        <v>1000</v>
      </c>
      <c r="Q221" s="295"/>
      <c r="R221" s="47" t="s">
        <v>422</v>
      </c>
      <c r="S221" s="296" t="s">
        <v>433</v>
      </c>
      <c r="T221" s="297"/>
      <c r="U221" s="16"/>
    </row>
    <row r="222" spans="2:21" ht="23" thickBot="1" x14ac:dyDescent="0.6">
      <c r="B222" s="14"/>
      <c r="C222" s="15"/>
      <c r="D222" s="15"/>
      <c r="E222" s="15"/>
      <c r="F222" s="15"/>
      <c r="G222" s="15"/>
      <c r="H222" s="15"/>
      <c r="I222" s="15"/>
      <c r="J222" s="15"/>
      <c r="K222" s="15"/>
      <c r="L222" s="15"/>
      <c r="M222" s="15"/>
      <c r="N222" s="294"/>
      <c r="O222" s="304"/>
      <c r="P222" s="15"/>
      <c r="Q222" s="15"/>
      <c r="R222" s="15"/>
      <c r="S222" s="15"/>
      <c r="T222" s="15"/>
      <c r="U222" s="16"/>
    </row>
    <row r="223" spans="2:21" ht="23" thickBot="1" x14ac:dyDescent="0.6">
      <c r="B223" s="84" t="str">
        <f>'B③-1【購買部】予算仕訳'!$B$138</f>
        <v>11A’</v>
      </c>
      <c r="C223" s="71">
        <f>'B③-1【購買部】予算仕訳'!$C$138</f>
        <v>44620</v>
      </c>
      <c r="D223" s="123">
        <f>'B③-1【購買部】予算仕訳'!$O$141</f>
        <v>199</v>
      </c>
      <c r="E223" s="124"/>
      <c r="F223" s="123" t="str">
        <f>'B③-1【購買部】予算仕訳'!$P$141</f>
        <v>仮勘定</v>
      </c>
      <c r="G223" s="139"/>
      <c r="H223" s="124"/>
      <c r="I223" s="123" t="str">
        <f>'B③-1【購買部】予算仕訳'!$I$141</f>
        <v>購買部</v>
      </c>
      <c r="J223" s="124"/>
      <c r="K223" s="301">
        <f>'B③-1【購買部】予算仕訳'!$K$141</f>
        <v>100</v>
      </c>
      <c r="L223" s="302"/>
      <c r="M223" s="303"/>
      <c r="N223" s="294"/>
      <c r="O223" s="304"/>
      <c r="P223" s="294">
        <f t="shared" ref="P223" si="18">P221-N223+K223</f>
        <v>1100</v>
      </c>
      <c r="Q223" s="295"/>
      <c r="R223" s="47" t="s">
        <v>422</v>
      </c>
      <c r="S223" s="296" t="s">
        <v>434</v>
      </c>
      <c r="T223" s="297"/>
      <c r="U223" s="16"/>
    </row>
    <row r="224" spans="2:21" ht="23" thickBot="1" x14ac:dyDescent="0.6">
      <c r="B224" s="14"/>
      <c r="C224" s="15"/>
      <c r="D224" s="15"/>
      <c r="E224" s="15"/>
      <c r="F224" s="15"/>
      <c r="G224" s="15"/>
      <c r="H224" s="15"/>
      <c r="I224" s="15"/>
      <c r="J224" s="15"/>
      <c r="K224" s="15"/>
      <c r="L224" s="15"/>
      <c r="M224" s="15"/>
      <c r="N224" s="294"/>
      <c r="O224" s="304"/>
      <c r="P224" s="15"/>
      <c r="Q224" s="15"/>
      <c r="R224" s="15"/>
      <c r="S224" s="15"/>
      <c r="T224" s="15"/>
      <c r="U224" s="16"/>
    </row>
    <row r="225" spans="2:21" ht="23" thickBot="1" x14ac:dyDescent="0.6">
      <c r="B225" s="84" t="str">
        <f>'B③-1【購買部】予算仕訳'!$B$148</f>
        <v>12A’</v>
      </c>
      <c r="C225" s="71">
        <f>'B③-1【購買部】予算仕訳'!$C$148</f>
        <v>44651</v>
      </c>
      <c r="D225" s="123">
        <f>'B③-1【購買部】予算仕訳'!$O$151</f>
        <v>199</v>
      </c>
      <c r="E225" s="124"/>
      <c r="F225" s="123" t="str">
        <f>'B③-1【購買部】予算仕訳'!$P$151</f>
        <v>仮勘定</v>
      </c>
      <c r="G225" s="139"/>
      <c r="H225" s="124"/>
      <c r="I225" s="123" t="str">
        <f>'B③-1【購買部】予算仕訳'!$I$151</f>
        <v>購買部</v>
      </c>
      <c r="J225" s="124"/>
      <c r="K225" s="301"/>
      <c r="L225" s="302"/>
      <c r="M225" s="303"/>
      <c r="N225" s="294"/>
      <c r="O225" s="304"/>
      <c r="P225" s="294"/>
      <c r="Q225" s="295"/>
      <c r="R225" s="47" t="s">
        <v>422</v>
      </c>
      <c r="S225" s="296" t="s">
        <v>435</v>
      </c>
      <c r="T225" s="297"/>
      <c r="U225" s="16"/>
    </row>
    <row r="226" spans="2:21" x14ac:dyDescent="0.55000000000000004">
      <c r="B226" s="17"/>
      <c r="C226" s="89"/>
      <c r="D226" s="89"/>
      <c r="E226" s="89"/>
      <c r="F226" s="89"/>
      <c r="G226" s="89"/>
      <c r="H226" s="89"/>
      <c r="I226" s="89"/>
      <c r="J226" s="89"/>
      <c r="K226" s="89"/>
      <c r="L226" s="89"/>
      <c r="M226" s="89"/>
      <c r="N226" s="89"/>
      <c r="O226" s="89"/>
      <c r="P226" s="89"/>
      <c r="Q226" s="89"/>
      <c r="R226" s="89"/>
      <c r="S226" s="89"/>
      <c r="T226" s="89"/>
      <c r="U226" s="18"/>
    </row>
  </sheetData>
  <mergeCells count="686">
    <mergeCell ref="D225:E225"/>
    <mergeCell ref="F225:H225"/>
    <mergeCell ref="I225:J225"/>
    <mergeCell ref="K225:M225"/>
    <mergeCell ref="N225:O225"/>
    <mergeCell ref="P225:Q225"/>
    <mergeCell ref="S225:T225"/>
    <mergeCell ref="D221:E221"/>
    <mergeCell ref="F221:H221"/>
    <mergeCell ref="I221:J221"/>
    <mergeCell ref="K221:M221"/>
    <mergeCell ref="N221:O221"/>
    <mergeCell ref="P221:Q221"/>
    <mergeCell ref="S221:T221"/>
    <mergeCell ref="D223:E223"/>
    <mergeCell ref="F223:H223"/>
    <mergeCell ref="I223:J223"/>
    <mergeCell ref="K223:M223"/>
    <mergeCell ref="N223:O223"/>
    <mergeCell ref="P223:Q223"/>
    <mergeCell ref="S223:T223"/>
    <mergeCell ref="N214:O214"/>
    <mergeCell ref="D215:E215"/>
    <mergeCell ref="F215:H215"/>
    <mergeCell ref="I215:J215"/>
    <mergeCell ref="K215:M215"/>
    <mergeCell ref="N215:O215"/>
    <mergeCell ref="P215:Q215"/>
    <mergeCell ref="S215:T215"/>
    <mergeCell ref="D219:E219"/>
    <mergeCell ref="F219:H219"/>
    <mergeCell ref="I219:J219"/>
    <mergeCell ref="K219:M219"/>
    <mergeCell ref="N219:O219"/>
    <mergeCell ref="P219:Q219"/>
    <mergeCell ref="S219:T219"/>
    <mergeCell ref="N208:O208"/>
    <mergeCell ref="D209:E209"/>
    <mergeCell ref="F209:H209"/>
    <mergeCell ref="I209:J209"/>
    <mergeCell ref="K209:M209"/>
    <mergeCell ref="N209:O209"/>
    <mergeCell ref="P209:Q209"/>
    <mergeCell ref="S209:T209"/>
    <mergeCell ref="N210:O210"/>
    <mergeCell ref="N205:O205"/>
    <mergeCell ref="P205:Q205"/>
    <mergeCell ref="S205:T205"/>
    <mergeCell ref="D207:E207"/>
    <mergeCell ref="F207:H207"/>
    <mergeCell ref="I207:J207"/>
    <mergeCell ref="K207:M207"/>
    <mergeCell ref="N207:O207"/>
    <mergeCell ref="P207:Q207"/>
    <mergeCell ref="S207:T207"/>
    <mergeCell ref="D205:E205"/>
    <mergeCell ref="F205:H205"/>
    <mergeCell ref="I205:J205"/>
    <mergeCell ref="K205:M205"/>
    <mergeCell ref="B196:C196"/>
    <mergeCell ref="F196:J196"/>
    <mergeCell ref="L196:M196"/>
    <mergeCell ref="B197:C197"/>
    <mergeCell ref="F197:J197"/>
    <mergeCell ref="B199:B200"/>
    <mergeCell ref="C199:C200"/>
    <mergeCell ref="D199:E200"/>
    <mergeCell ref="F199:H200"/>
    <mergeCell ref="I199:J200"/>
    <mergeCell ref="K200:M200"/>
    <mergeCell ref="N188:O188"/>
    <mergeCell ref="P188:Q188"/>
    <mergeCell ref="S188:T188"/>
    <mergeCell ref="D190:E190"/>
    <mergeCell ref="F190:H190"/>
    <mergeCell ref="I190:J190"/>
    <mergeCell ref="K190:M190"/>
    <mergeCell ref="N190:O190"/>
    <mergeCell ref="P190:Q190"/>
    <mergeCell ref="S190:T190"/>
    <mergeCell ref="N179:O179"/>
    <mergeCell ref="D180:E180"/>
    <mergeCell ref="F180:H180"/>
    <mergeCell ref="I180:J180"/>
    <mergeCell ref="K180:M180"/>
    <mergeCell ref="N180:O180"/>
    <mergeCell ref="P180:Q180"/>
    <mergeCell ref="S180:T180"/>
    <mergeCell ref="D184:E184"/>
    <mergeCell ref="F184:H184"/>
    <mergeCell ref="I184:J184"/>
    <mergeCell ref="K184:M184"/>
    <mergeCell ref="N184:O184"/>
    <mergeCell ref="P184:Q184"/>
    <mergeCell ref="S184:T184"/>
    <mergeCell ref="N173:O173"/>
    <mergeCell ref="D174:E174"/>
    <mergeCell ref="F174:H174"/>
    <mergeCell ref="I174:J174"/>
    <mergeCell ref="K174:M174"/>
    <mergeCell ref="N174:O174"/>
    <mergeCell ref="P174:Q174"/>
    <mergeCell ref="S174:T174"/>
    <mergeCell ref="N175:O175"/>
    <mergeCell ref="N170:O170"/>
    <mergeCell ref="P170:Q170"/>
    <mergeCell ref="S170:T170"/>
    <mergeCell ref="D172:E172"/>
    <mergeCell ref="F172:H172"/>
    <mergeCell ref="I172:J172"/>
    <mergeCell ref="K172:M172"/>
    <mergeCell ref="N172:O172"/>
    <mergeCell ref="P172:Q172"/>
    <mergeCell ref="S172:T172"/>
    <mergeCell ref="D170:E170"/>
    <mergeCell ref="F170:H170"/>
    <mergeCell ref="I170:J170"/>
    <mergeCell ref="K170:M170"/>
    <mergeCell ref="D138:E138"/>
    <mergeCell ref="F138:H138"/>
    <mergeCell ref="I138:J138"/>
    <mergeCell ref="K138:M138"/>
    <mergeCell ref="N138:O138"/>
    <mergeCell ref="P138:Q138"/>
    <mergeCell ref="S138:T138"/>
    <mergeCell ref="D140:E140"/>
    <mergeCell ref="F140:H140"/>
    <mergeCell ref="I140:J140"/>
    <mergeCell ref="K140:M140"/>
    <mergeCell ref="N140:O140"/>
    <mergeCell ref="P140:Q140"/>
    <mergeCell ref="S140:T140"/>
    <mergeCell ref="K114:M114"/>
    <mergeCell ref="N114:O114"/>
    <mergeCell ref="P114:Q114"/>
    <mergeCell ref="S114:T114"/>
    <mergeCell ref="D116:E116"/>
    <mergeCell ref="F116:H116"/>
    <mergeCell ref="I116:J116"/>
    <mergeCell ref="K116:M116"/>
    <mergeCell ref="N116:O116"/>
    <mergeCell ref="P116:Q116"/>
    <mergeCell ref="S116:T116"/>
    <mergeCell ref="N86:O86"/>
    <mergeCell ref="N88:O88"/>
    <mergeCell ref="N90:O90"/>
    <mergeCell ref="N92:O92"/>
    <mergeCell ref="N94:O94"/>
    <mergeCell ref="N96:O96"/>
    <mergeCell ref="N58:O58"/>
    <mergeCell ref="N60:O60"/>
    <mergeCell ref="N62:O62"/>
    <mergeCell ref="N80:O80"/>
    <mergeCell ref="N82:O82"/>
    <mergeCell ref="N84:O84"/>
    <mergeCell ref="N54:O54"/>
    <mergeCell ref="N41:O41"/>
    <mergeCell ref="P41:Q41"/>
    <mergeCell ref="P39:Q39"/>
    <mergeCell ref="S41:T41"/>
    <mergeCell ref="P47:Q47"/>
    <mergeCell ref="S47:T47"/>
    <mergeCell ref="P51:Q51"/>
    <mergeCell ref="S51:T51"/>
    <mergeCell ref="D41:E41"/>
    <mergeCell ref="F41:H41"/>
    <mergeCell ref="I41:J41"/>
    <mergeCell ref="K41:M41"/>
    <mergeCell ref="F39:H39"/>
    <mergeCell ref="N46:O46"/>
    <mergeCell ref="N48:O48"/>
    <mergeCell ref="N50:O50"/>
    <mergeCell ref="N52:O52"/>
    <mergeCell ref="P43:Q43"/>
    <mergeCell ref="S43:T43"/>
    <mergeCell ref="D45:E45"/>
    <mergeCell ref="F45:H45"/>
    <mergeCell ref="I45:J45"/>
    <mergeCell ref="K45:M45"/>
    <mergeCell ref="N45:O45"/>
    <mergeCell ref="P45:Q45"/>
    <mergeCell ref="S45:T45"/>
    <mergeCell ref="D43:E43"/>
    <mergeCell ref="F43:H43"/>
    <mergeCell ref="I43:J43"/>
    <mergeCell ref="K43:M43"/>
    <mergeCell ref="N43:O43"/>
    <mergeCell ref="B31:T31"/>
    <mergeCell ref="B37:B38"/>
    <mergeCell ref="C37:C38"/>
    <mergeCell ref="K38:M38"/>
    <mergeCell ref="D37:E38"/>
    <mergeCell ref="F37:H38"/>
    <mergeCell ref="I37:J38"/>
    <mergeCell ref="K37:M37"/>
    <mergeCell ref="P37:Q37"/>
    <mergeCell ref="B33:C33"/>
    <mergeCell ref="F33:J33"/>
    <mergeCell ref="N37:O37"/>
    <mergeCell ref="N38:O38"/>
    <mergeCell ref="P38:Q38"/>
    <mergeCell ref="R37:R38"/>
    <mergeCell ref="B34:C34"/>
    <mergeCell ref="F34:J34"/>
    <mergeCell ref="L34:M34"/>
    <mergeCell ref="B35:C35"/>
    <mergeCell ref="F35:J35"/>
    <mergeCell ref="S37:T38"/>
    <mergeCell ref="B20:T20"/>
    <mergeCell ref="B21:T21"/>
    <mergeCell ref="B22:H22"/>
    <mergeCell ref="I22:O22"/>
    <mergeCell ref="P22:T22"/>
    <mergeCell ref="B29:H29"/>
    <mergeCell ref="I29:O29"/>
    <mergeCell ref="P29:T29"/>
    <mergeCell ref="B24:T24"/>
    <mergeCell ref="B25:H25"/>
    <mergeCell ref="I25:O25"/>
    <mergeCell ref="P25:T25"/>
    <mergeCell ref="B27:H27"/>
    <mergeCell ref="I27:O27"/>
    <mergeCell ref="P27:T27"/>
    <mergeCell ref="D18:E18"/>
    <mergeCell ref="B2:I2"/>
    <mergeCell ref="J2:K2"/>
    <mergeCell ref="L2:T2"/>
    <mergeCell ref="B4:U4"/>
    <mergeCell ref="B5:U5"/>
    <mergeCell ref="C7:E7"/>
    <mergeCell ref="G7:I7"/>
    <mergeCell ref="J7:K7"/>
    <mergeCell ref="L7:O7"/>
    <mergeCell ref="Q7:R7"/>
    <mergeCell ref="B9:U9"/>
    <mergeCell ref="B11:U11"/>
    <mergeCell ref="D15:E15"/>
    <mergeCell ref="D16:E16"/>
    <mergeCell ref="D17:E17"/>
    <mergeCell ref="D49:E49"/>
    <mergeCell ref="F49:H49"/>
    <mergeCell ref="I49:J49"/>
    <mergeCell ref="K49:M49"/>
    <mergeCell ref="N49:O49"/>
    <mergeCell ref="P49:Q49"/>
    <mergeCell ref="S49:T49"/>
    <mergeCell ref="D47:E47"/>
    <mergeCell ref="F47:H47"/>
    <mergeCell ref="I47:J47"/>
    <mergeCell ref="K47:M47"/>
    <mergeCell ref="N47:O47"/>
    <mergeCell ref="D53:E53"/>
    <mergeCell ref="F53:H53"/>
    <mergeCell ref="I53:J53"/>
    <mergeCell ref="K53:M53"/>
    <mergeCell ref="N53:O53"/>
    <mergeCell ref="P53:Q53"/>
    <mergeCell ref="S53:T53"/>
    <mergeCell ref="D51:E51"/>
    <mergeCell ref="F51:H51"/>
    <mergeCell ref="I51:J51"/>
    <mergeCell ref="K51:M51"/>
    <mergeCell ref="N51:O51"/>
    <mergeCell ref="P55:Q55"/>
    <mergeCell ref="S55:T55"/>
    <mergeCell ref="D57:E57"/>
    <mergeCell ref="F57:H57"/>
    <mergeCell ref="I57:J57"/>
    <mergeCell ref="K57:M57"/>
    <mergeCell ref="N57:O57"/>
    <mergeCell ref="P57:Q57"/>
    <mergeCell ref="S57:T57"/>
    <mergeCell ref="D55:E55"/>
    <mergeCell ref="F55:H55"/>
    <mergeCell ref="I55:J55"/>
    <mergeCell ref="K55:M55"/>
    <mergeCell ref="N55:O55"/>
    <mergeCell ref="N56:O56"/>
    <mergeCell ref="P59:Q59"/>
    <mergeCell ref="S59:T59"/>
    <mergeCell ref="D61:E61"/>
    <mergeCell ref="F61:H61"/>
    <mergeCell ref="I61:J61"/>
    <mergeCell ref="K61:M61"/>
    <mergeCell ref="N61:O61"/>
    <mergeCell ref="P61:Q61"/>
    <mergeCell ref="S61:T61"/>
    <mergeCell ref="D59:E59"/>
    <mergeCell ref="F59:H59"/>
    <mergeCell ref="I59:J59"/>
    <mergeCell ref="K59:M59"/>
    <mergeCell ref="N59:O59"/>
    <mergeCell ref="S63:T63"/>
    <mergeCell ref="B65:T65"/>
    <mergeCell ref="B67:C67"/>
    <mergeCell ref="F67:J67"/>
    <mergeCell ref="B68:C68"/>
    <mergeCell ref="F68:J68"/>
    <mergeCell ref="L68:M68"/>
    <mergeCell ref="B69:C69"/>
    <mergeCell ref="F69:J69"/>
    <mergeCell ref="B71:B72"/>
    <mergeCell ref="C71:C72"/>
    <mergeCell ref="D71:E72"/>
    <mergeCell ref="D63:E63"/>
    <mergeCell ref="F63:H63"/>
    <mergeCell ref="I63:J63"/>
    <mergeCell ref="K63:M63"/>
    <mergeCell ref="N63:O63"/>
    <mergeCell ref="R71:R72"/>
    <mergeCell ref="P63:Q63"/>
    <mergeCell ref="K142:M142"/>
    <mergeCell ref="N142:O142"/>
    <mergeCell ref="P142:Q142"/>
    <mergeCell ref="D142:E142"/>
    <mergeCell ref="F142:H142"/>
    <mergeCell ref="I142:J142"/>
    <mergeCell ref="S142:T142"/>
    <mergeCell ref="S146:T146"/>
    <mergeCell ref="D148:E148"/>
    <mergeCell ref="F148:H148"/>
    <mergeCell ref="I148:J148"/>
    <mergeCell ref="K148:M148"/>
    <mergeCell ref="N148:O148"/>
    <mergeCell ref="P148:Q148"/>
    <mergeCell ref="S148:T148"/>
    <mergeCell ref="F144:H144"/>
    <mergeCell ref="P144:Q144"/>
    <mergeCell ref="D146:E146"/>
    <mergeCell ref="F146:H146"/>
    <mergeCell ref="I146:J146"/>
    <mergeCell ref="K146:M146"/>
    <mergeCell ref="N146:O146"/>
    <mergeCell ref="P146:Q146"/>
    <mergeCell ref="D144:E144"/>
    <mergeCell ref="I144:J144"/>
    <mergeCell ref="K144:M144"/>
    <mergeCell ref="N144:O144"/>
    <mergeCell ref="S144:T144"/>
    <mergeCell ref="P150:Q150"/>
    <mergeCell ref="S150:T150"/>
    <mergeCell ref="D152:E152"/>
    <mergeCell ref="F152:H152"/>
    <mergeCell ref="I152:J152"/>
    <mergeCell ref="K152:M152"/>
    <mergeCell ref="N152:O152"/>
    <mergeCell ref="P152:Q152"/>
    <mergeCell ref="S152:T152"/>
    <mergeCell ref="D150:E150"/>
    <mergeCell ref="F150:H150"/>
    <mergeCell ref="I150:J150"/>
    <mergeCell ref="K150:M150"/>
    <mergeCell ref="N150:O150"/>
    <mergeCell ref="P154:Q154"/>
    <mergeCell ref="S154:T154"/>
    <mergeCell ref="D156:E156"/>
    <mergeCell ref="F156:H156"/>
    <mergeCell ref="I156:J156"/>
    <mergeCell ref="K156:M156"/>
    <mergeCell ref="N156:O156"/>
    <mergeCell ref="P156:Q156"/>
    <mergeCell ref="S156:T156"/>
    <mergeCell ref="D154:E154"/>
    <mergeCell ref="F154:H154"/>
    <mergeCell ref="I154:J154"/>
    <mergeCell ref="K154:M154"/>
    <mergeCell ref="N154:O154"/>
    <mergeCell ref="B158:T158"/>
    <mergeCell ref="B160:C160"/>
    <mergeCell ref="F160:J160"/>
    <mergeCell ref="K164:M164"/>
    <mergeCell ref="N164:O164"/>
    <mergeCell ref="P164:Q164"/>
    <mergeCell ref="R164:R165"/>
    <mergeCell ref="S164:T165"/>
    <mergeCell ref="N165:O165"/>
    <mergeCell ref="P165:Q165"/>
    <mergeCell ref="B161:C161"/>
    <mergeCell ref="F161:J161"/>
    <mergeCell ref="L161:M161"/>
    <mergeCell ref="B162:C162"/>
    <mergeCell ref="F162:J162"/>
    <mergeCell ref="B164:B165"/>
    <mergeCell ref="C164:C165"/>
    <mergeCell ref="D164:E165"/>
    <mergeCell ref="F164:H165"/>
    <mergeCell ref="I164:J165"/>
    <mergeCell ref="K165:M165"/>
    <mergeCell ref="P166:Q166"/>
    <mergeCell ref="D168:E168"/>
    <mergeCell ref="F168:H168"/>
    <mergeCell ref="I168:J168"/>
    <mergeCell ref="K168:M168"/>
    <mergeCell ref="N168:O168"/>
    <mergeCell ref="P168:Q168"/>
    <mergeCell ref="S168:T168"/>
    <mergeCell ref="F166:H166"/>
    <mergeCell ref="S176:T176"/>
    <mergeCell ref="D178:E178"/>
    <mergeCell ref="F178:H178"/>
    <mergeCell ref="N183:O183"/>
    <mergeCell ref="N181:O181"/>
    <mergeCell ref="D182:E182"/>
    <mergeCell ref="F182:H182"/>
    <mergeCell ref="I182:J182"/>
    <mergeCell ref="K182:M182"/>
    <mergeCell ref="N182:O182"/>
    <mergeCell ref="P182:Q182"/>
    <mergeCell ref="S182:T182"/>
    <mergeCell ref="N177:O177"/>
    <mergeCell ref="K178:M178"/>
    <mergeCell ref="N178:O178"/>
    <mergeCell ref="P178:Q178"/>
    <mergeCell ref="D176:E176"/>
    <mergeCell ref="F176:H176"/>
    <mergeCell ref="I176:J176"/>
    <mergeCell ref="K176:M176"/>
    <mergeCell ref="N176:O176"/>
    <mergeCell ref="P176:Q176"/>
    <mergeCell ref="I178:J178"/>
    <mergeCell ref="S178:T178"/>
    <mergeCell ref="N187:O187"/>
    <mergeCell ref="N185:O185"/>
    <mergeCell ref="N189:O189"/>
    <mergeCell ref="B193:T193"/>
    <mergeCell ref="B195:C195"/>
    <mergeCell ref="F195:J195"/>
    <mergeCell ref="K199:M199"/>
    <mergeCell ref="N199:O199"/>
    <mergeCell ref="P199:Q199"/>
    <mergeCell ref="R199:R200"/>
    <mergeCell ref="S199:T200"/>
    <mergeCell ref="N200:O200"/>
    <mergeCell ref="P200:Q200"/>
    <mergeCell ref="D186:E186"/>
    <mergeCell ref="F186:H186"/>
    <mergeCell ref="I186:J186"/>
    <mergeCell ref="K186:M186"/>
    <mergeCell ref="N186:O186"/>
    <mergeCell ref="P186:Q186"/>
    <mergeCell ref="S186:T186"/>
    <mergeCell ref="D188:E188"/>
    <mergeCell ref="F188:H188"/>
    <mergeCell ref="I188:J188"/>
    <mergeCell ref="K188:M188"/>
    <mergeCell ref="P201:Q201"/>
    <mergeCell ref="D203:E203"/>
    <mergeCell ref="F203:H203"/>
    <mergeCell ref="I203:J203"/>
    <mergeCell ref="K203:M203"/>
    <mergeCell ref="N203:O203"/>
    <mergeCell ref="P203:Q203"/>
    <mergeCell ref="S203:T203"/>
    <mergeCell ref="F201:H201"/>
    <mergeCell ref="S211:T211"/>
    <mergeCell ref="D213:E213"/>
    <mergeCell ref="F213:H213"/>
    <mergeCell ref="N218:O218"/>
    <mergeCell ref="N216:O216"/>
    <mergeCell ref="D217:E217"/>
    <mergeCell ref="F217:H217"/>
    <mergeCell ref="I217:J217"/>
    <mergeCell ref="K217:M217"/>
    <mergeCell ref="N217:O217"/>
    <mergeCell ref="P217:Q217"/>
    <mergeCell ref="S217:T217"/>
    <mergeCell ref="N212:O212"/>
    <mergeCell ref="K213:M213"/>
    <mergeCell ref="N213:O213"/>
    <mergeCell ref="P213:Q213"/>
    <mergeCell ref="D211:E211"/>
    <mergeCell ref="F211:H211"/>
    <mergeCell ref="I211:J211"/>
    <mergeCell ref="K211:M211"/>
    <mergeCell ref="N211:O211"/>
    <mergeCell ref="P211:Q211"/>
    <mergeCell ref="I213:J213"/>
    <mergeCell ref="S213:T213"/>
    <mergeCell ref="N222:O222"/>
    <mergeCell ref="N220:O220"/>
    <mergeCell ref="N224:O224"/>
    <mergeCell ref="S71:T72"/>
    <mergeCell ref="K72:M72"/>
    <mergeCell ref="N72:O72"/>
    <mergeCell ref="P72:Q72"/>
    <mergeCell ref="F71:H72"/>
    <mergeCell ref="I71:J72"/>
    <mergeCell ref="K71:M71"/>
    <mergeCell ref="N71:O71"/>
    <mergeCell ref="P71:Q71"/>
    <mergeCell ref="S75:T75"/>
    <mergeCell ref="P79:Q79"/>
    <mergeCell ref="S79:T79"/>
    <mergeCell ref="P83:Q83"/>
    <mergeCell ref="S83:T83"/>
    <mergeCell ref="P87:Q87"/>
    <mergeCell ref="S87:T87"/>
    <mergeCell ref="P91:Q91"/>
    <mergeCell ref="S91:T91"/>
    <mergeCell ref="B100:T100"/>
    <mergeCell ref="B102:C102"/>
    <mergeCell ref="F102:J102"/>
    <mergeCell ref="D77:E77"/>
    <mergeCell ref="F77:H77"/>
    <mergeCell ref="I77:J77"/>
    <mergeCell ref="K77:M77"/>
    <mergeCell ref="N77:O77"/>
    <mergeCell ref="P77:Q77"/>
    <mergeCell ref="S77:T77"/>
    <mergeCell ref="F73:H73"/>
    <mergeCell ref="P73:Q73"/>
    <mergeCell ref="D75:E75"/>
    <mergeCell ref="F75:H75"/>
    <mergeCell ref="I75:J75"/>
    <mergeCell ref="K75:M75"/>
    <mergeCell ref="N75:O75"/>
    <mergeCell ref="P75:Q75"/>
    <mergeCell ref="D81:E81"/>
    <mergeCell ref="F81:H81"/>
    <mergeCell ref="I81:J81"/>
    <mergeCell ref="K81:M81"/>
    <mergeCell ref="N81:O81"/>
    <mergeCell ref="P81:Q81"/>
    <mergeCell ref="S81:T81"/>
    <mergeCell ref="D79:E79"/>
    <mergeCell ref="F79:H79"/>
    <mergeCell ref="I79:J79"/>
    <mergeCell ref="K79:M79"/>
    <mergeCell ref="N79:O79"/>
    <mergeCell ref="D85:E85"/>
    <mergeCell ref="F85:H85"/>
    <mergeCell ref="I85:J85"/>
    <mergeCell ref="K85:M85"/>
    <mergeCell ref="N85:O85"/>
    <mergeCell ref="P85:Q85"/>
    <mergeCell ref="S85:T85"/>
    <mergeCell ref="D83:E83"/>
    <mergeCell ref="F83:H83"/>
    <mergeCell ref="I83:J83"/>
    <mergeCell ref="K83:M83"/>
    <mergeCell ref="N83:O83"/>
    <mergeCell ref="D89:E89"/>
    <mergeCell ref="F89:H89"/>
    <mergeCell ref="I89:J89"/>
    <mergeCell ref="K89:M89"/>
    <mergeCell ref="N89:O89"/>
    <mergeCell ref="P89:Q89"/>
    <mergeCell ref="S89:T89"/>
    <mergeCell ref="D87:E87"/>
    <mergeCell ref="F87:H87"/>
    <mergeCell ref="I87:J87"/>
    <mergeCell ref="K87:M87"/>
    <mergeCell ref="N87:O87"/>
    <mergeCell ref="D93:E93"/>
    <mergeCell ref="F93:H93"/>
    <mergeCell ref="I93:J93"/>
    <mergeCell ref="K93:M93"/>
    <mergeCell ref="N93:O93"/>
    <mergeCell ref="P93:Q93"/>
    <mergeCell ref="S93:T93"/>
    <mergeCell ref="D91:E91"/>
    <mergeCell ref="F91:H91"/>
    <mergeCell ref="I91:J91"/>
    <mergeCell ref="K91:M91"/>
    <mergeCell ref="N91:O91"/>
    <mergeCell ref="B103:C103"/>
    <mergeCell ref="F103:J103"/>
    <mergeCell ref="L103:M103"/>
    <mergeCell ref="P95:Q95"/>
    <mergeCell ref="S95:T95"/>
    <mergeCell ref="D97:E97"/>
    <mergeCell ref="F97:H97"/>
    <mergeCell ref="I97:J97"/>
    <mergeCell ref="K97:M97"/>
    <mergeCell ref="N97:O97"/>
    <mergeCell ref="P97:Q97"/>
    <mergeCell ref="S97:T97"/>
    <mergeCell ref="D95:E95"/>
    <mergeCell ref="F95:H95"/>
    <mergeCell ref="I95:J95"/>
    <mergeCell ref="K95:M95"/>
    <mergeCell ref="N95:O95"/>
    <mergeCell ref="K106:M106"/>
    <mergeCell ref="N106:O106"/>
    <mergeCell ref="P106:Q106"/>
    <mergeCell ref="R106:R107"/>
    <mergeCell ref="S106:T107"/>
    <mergeCell ref="K107:M107"/>
    <mergeCell ref="N107:O107"/>
    <mergeCell ref="P107:Q107"/>
    <mergeCell ref="B104:C104"/>
    <mergeCell ref="F104:J104"/>
    <mergeCell ref="B106:B107"/>
    <mergeCell ref="C106:C107"/>
    <mergeCell ref="D106:E107"/>
    <mergeCell ref="F106:H107"/>
    <mergeCell ref="I106:J107"/>
    <mergeCell ref="S110:T110"/>
    <mergeCell ref="F108:H108"/>
    <mergeCell ref="P108:Q108"/>
    <mergeCell ref="D110:E110"/>
    <mergeCell ref="F110:H110"/>
    <mergeCell ref="I110:J110"/>
    <mergeCell ref="K110:M110"/>
    <mergeCell ref="N110:O110"/>
    <mergeCell ref="P110:Q110"/>
    <mergeCell ref="P112:Q112"/>
    <mergeCell ref="S112:T112"/>
    <mergeCell ref="P118:Q118"/>
    <mergeCell ref="S118:T118"/>
    <mergeCell ref="D120:E120"/>
    <mergeCell ref="F120:H120"/>
    <mergeCell ref="I120:J120"/>
    <mergeCell ref="K120:M120"/>
    <mergeCell ref="N120:O120"/>
    <mergeCell ref="P120:Q120"/>
    <mergeCell ref="S120:T120"/>
    <mergeCell ref="D118:E118"/>
    <mergeCell ref="F118:H118"/>
    <mergeCell ref="I118:J118"/>
    <mergeCell ref="K118:M118"/>
    <mergeCell ref="N118:O118"/>
    <mergeCell ref="D112:E112"/>
    <mergeCell ref="F112:H112"/>
    <mergeCell ref="I112:J112"/>
    <mergeCell ref="K112:M112"/>
    <mergeCell ref="N112:O112"/>
    <mergeCell ref="D114:E114"/>
    <mergeCell ref="F114:H114"/>
    <mergeCell ref="I114:J114"/>
    <mergeCell ref="P122:Q122"/>
    <mergeCell ref="S122:T122"/>
    <mergeCell ref="D124:E124"/>
    <mergeCell ref="F124:H124"/>
    <mergeCell ref="I124:J124"/>
    <mergeCell ref="K124:M124"/>
    <mergeCell ref="N124:O124"/>
    <mergeCell ref="P124:Q124"/>
    <mergeCell ref="S124:T124"/>
    <mergeCell ref="D122:E122"/>
    <mergeCell ref="F122:H122"/>
    <mergeCell ref="I122:J122"/>
    <mergeCell ref="K122:M122"/>
    <mergeCell ref="N122:O122"/>
    <mergeCell ref="P126:Q126"/>
    <mergeCell ref="S126:T126"/>
    <mergeCell ref="D128:E128"/>
    <mergeCell ref="F128:H128"/>
    <mergeCell ref="I128:J128"/>
    <mergeCell ref="K128:M128"/>
    <mergeCell ref="N128:O128"/>
    <mergeCell ref="P128:Q128"/>
    <mergeCell ref="S128:T128"/>
    <mergeCell ref="D126:E126"/>
    <mergeCell ref="F126:H126"/>
    <mergeCell ref="I126:J126"/>
    <mergeCell ref="K126:M126"/>
    <mergeCell ref="N126:O126"/>
    <mergeCell ref="P130:Q130"/>
    <mergeCell ref="S130:T130"/>
    <mergeCell ref="D132:E132"/>
    <mergeCell ref="F132:H132"/>
    <mergeCell ref="I132:J132"/>
    <mergeCell ref="K132:M132"/>
    <mergeCell ref="N132:O132"/>
    <mergeCell ref="P132:Q132"/>
    <mergeCell ref="S132:T132"/>
    <mergeCell ref="D130:E130"/>
    <mergeCell ref="F130:H130"/>
    <mergeCell ref="I130:J130"/>
    <mergeCell ref="K130:M130"/>
    <mergeCell ref="N130:O130"/>
    <mergeCell ref="P134:Q134"/>
    <mergeCell ref="S134:T134"/>
    <mergeCell ref="D136:E136"/>
    <mergeCell ref="F136:H136"/>
    <mergeCell ref="I136:J136"/>
    <mergeCell ref="K136:M136"/>
    <mergeCell ref="N136:O136"/>
    <mergeCell ref="P136:Q136"/>
    <mergeCell ref="S136:T136"/>
    <mergeCell ref="D134:E134"/>
    <mergeCell ref="F134:H134"/>
    <mergeCell ref="I134:J134"/>
    <mergeCell ref="K134:M134"/>
    <mergeCell ref="N134:O134"/>
  </mergeCells>
  <phoneticPr fontId="1"/>
  <printOptions horizontalCentered="1"/>
  <pageMargins left="0" right="0" top="0.39370078740157483" bottom="0.55118110236220474" header="0.31496062992125984" footer="0.31496062992125984"/>
  <pageSetup paperSize="8" scale="60" orientation="portrait" horizontalDpi="1200" verticalDpi="1200" r:id="rId1"/>
  <headerFooter>
    <oddFooter>&amp;C&amp;P/&amp;N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T56"/>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19" width="13.83203125" style="1" customWidth="1"/>
    <col min="20" max="20" width="17.08203125" style="1" customWidth="1"/>
    <col min="21" max="21" width="10.4140625" style="1" bestFit="1" customWidth="1"/>
    <col min="22" max="16384" width="8.6640625" style="1"/>
  </cols>
  <sheetData>
    <row r="1" spans="2:20" ht="25.5" x14ac:dyDescent="0.85">
      <c r="B1" s="73" t="s">
        <v>26</v>
      </c>
      <c r="C1" s="74"/>
      <c r="D1" s="74"/>
      <c r="E1" s="74"/>
      <c r="F1" s="74"/>
      <c r="G1" s="74"/>
      <c r="H1" s="74"/>
      <c r="I1" s="74"/>
      <c r="J1" s="74"/>
      <c r="K1" s="75"/>
      <c r="L1" s="75"/>
      <c r="M1" s="75"/>
      <c r="N1" s="75"/>
      <c r="O1" s="75"/>
      <c r="P1" s="75"/>
      <c r="Q1" s="75"/>
      <c r="R1" s="75"/>
      <c r="S1" s="76"/>
      <c r="T1" s="77"/>
    </row>
    <row r="2" spans="2:20" ht="38" x14ac:dyDescent="1.25">
      <c r="B2" s="262" t="s">
        <v>27</v>
      </c>
      <c r="C2" s="263"/>
      <c r="D2" s="263"/>
      <c r="E2" s="263"/>
      <c r="F2" s="263"/>
      <c r="G2" s="263"/>
      <c r="H2" s="263"/>
      <c r="I2" s="263"/>
      <c r="J2" s="288" t="str">
        <f>A①_営業部_入力!J2</f>
        <v>第4-５問</v>
      </c>
      <c r="K2" s="288"/>
      <c r="L2" s="288"/>
      <c r="M2" s="114" t="str">
        <f>A①_営業部_入力!M2</f>
        <v>部門別月次予算PL（その４-５）</v>
      </c>
      <c r="N2" s="114"/>
      <c r="O2" s="114"/>
      <c r="P2" s="114"/>
      <c r="Q2" s="114"/>
      <c r="R2" s="114"/>
      <c r="S2" s="114"/>
      <c r="T2" s="78"/>
    </row>
    <row r="3" spans="2:20" ht="31.5" x14ac:dyDescent="1.05">
      <c r="B3" s="111" t="str">
        <f>B⓵_マスタ登録!B3</f>
        <v>②予算会計システム（その４【購買部】：入力画面→予算仕訳→予算元帳→予算PL）</v>
      </c>
      <c r="C3" s="79"/>
      <c r="D3" s="80"/>
      <c r="E3" s="80"/>
      <c r="F3" s="80"/>
      <c r="G3" s="79"/>
      <c r="H3" s="80"/>
      <c r="I3" s="80"/>
      <c r="J3" s="81"/>
      <c r="K3" s="82"/>
      <c r="L3" s="82"/>
      <c r="M3" s="82"/>
      <c r="N3" s="82"/>
      <c r="O3" s="82"/>
      <c r="P3" s="81" t="s">
        <v>53</v>
      </c>
      <c r="Q3" s="82"/>
      <c r="R3" s="82"/>
      <c r="S3" s="82"/>
      <c r="T3" s="83"/>
    </row>
    <row r="4" spans="2:20" ht="22.5" x14ac:dyDescent="0.55000000000000004">
      <c r="B4" s="173" t="s">
        <v>0</v>
      </c>
      <c r="C4" s="174"/>
      <c r="D4" s="174"/>
      <c r="E4" s="174"/>
      <c r="F4" s="174"/>
      <c r="G4" s="174"/>
      <c r="H4" s="174"/>
      <c r="I4" s="174"/>
      <c r="J4" s="174"/>
      <c r="K4" s="174"/>
      <c r="L4" s="174"/>
      <c r="M4" s="174"/>
      <c r="N4" s="174"/>
      <c r="O4" s="174"/>
      <c r="P4" s="174"/>
      <c r="Q4" s="174"/>
      <c r="R4" s="174"/>
      <c r="S4" s="174"/>
      <c r="T4" s="175"/>
    </row>
    <row r="5" spans="2:20" ht="67.75" customHeight="1" x14ac:dyDescent="0.55000000000000004">
      <c r="B5" s="125" t="s">
        <v>55</v>
      </c>
      <c r="C5" s="126"/>
      <c r="D5" s="126"/>
      <c r="E5" s="126"/>
      <c r="F5" s="126"/>
      <c r="G5" s="126"/>
      <c r="H5" s="126"/>
      <c r="I5" s="126"/>
      <c r="J5" s="126"/>
      <c r="K5" s="126"/>
      <c r="L5" s="126"/>
      <c r="M5" s="126"/>
      <c r="N5" s="126"/>
      <c r="O5" s="126"/>
      <c r="P5" s="126"/>
      <c r="Q5" s="126"/>
      <c r="R5" s="126"/>
      <c r="S5" s="126"/>
      <c r="T5" s="127"/>
    </row>
    <row r="6" spans="2:20" ht="6" customHeight="1" thickBot="1" x14ac:dyDescent="0.6">
      <c r="B6" s="14"/>
      <c r="C6" s="15"/>
      <c r="D6" s="15"/>
      <c r="E6" s="15"/>
      <c r="F6" s="15"/>
      <c r="G6" s="15"/>
      <c r="H6" s="15"/>
      <c r="I6" s="15"/>
      <c r="J6" s="15"/>
      <c r="K6" s="15"/>
      <c r="L6" s="15"/>
      <c r="M6" s="15"/>
      <c r="N6" s="15"/>
      <c r="O6" s="15"/>
      <c r="P6" s="15"/>
      <c r="Q6" s="15"/>
      <c r="R6" s="15"/>
      <c r="S6" s="15"/>
      <c r="T6" s="16"/>
    </row>
    <row r="7" spans="2:20" ht="29" thickBot="1" x14ac:dyDescent="1">
      <c r="B7" s="12">
        <f>B⓵_マスタ登録!B7</f>
        <v>2</v>
      </c>
      <c r="C7" s="167" t="str">
        <f>B⓵_マスタ登録!C7</f>
        <v>予算会計システム</v>
      </c>
      <c r="D7" s="168"/>
      <c r="E7" s="169"/>
      <c r="F7" s="11">
        <f>B⓵_マスタ登録!F7</f>
        <v>2</v>
      </c>
      <c r="G7" s="170" t="str">
        <f>B⓵_マスタ登録!G7</f>
        <v>問題</v>
      </c>
      <c r="H7" s="170"/>
      <c r="I7" s="170"/>
      <c r="J7" s="329" t="str">
        <f>B⓵_マスタ登録!J7</f>
        <v>予算FS範囲</v>
      </c>
      <c r="K7" s="330"/>
      <c r="L7" s="225" t="str">
        <f>B⓵_マスタ登録!L7</f>
        <v>予算ＰＬ</v>
      </c>
      <c r="M7" s="205"/>
      <c r="N7" s="205"/>
      <c r="O7" s="226"/>
      <c r="P7" s="70" t="str">
        <f>B⓵_マスタ登録!P7</f>
        <v>仕訳形式①</v>
      </c>
      <c r="Q7" s="206" t="str">
        <f>B⓵_マスタ登録!Q7</f>
        <v>予算仕訳</v>
      </c>
      <c r="R7" s="208"/>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25" t="s">
        <v>418</v>
      </c>
      <c r="C9" s="126"/>
      <c r="D9" s="126"/>
      <c r="E9" s="126"/>
      <c r="F9" s="126"/>
      <c r="G9" s="126"/>
      <c r="H9" s="126"/>
      <c r="I9" s="126"/>
      <c r="J9" s="126"/>
      <c r="K9" s="126"/>
      <c r="L9" s="126"/>
      <c r="M9" s="126"/>
      <c r="N9" s="126"/>
      <c r="O9" s="126"/>
      <c r="P9" s="126"/>
      <c r="Q9" s="126"/>
      <c r="R9" s="126"/>
      <c r="S9" s="126"/>
      <c r="T9" s="12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25"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26"/>
      <c r="D11" s="126"/>
      <c r="E11" s="126"/>
      <c r="F11" s="126"/>
      <c r="G11" s="126"/>
      <c r="H11" s="126"/>
      <c r="I11" s="126"/>
      <c r="J11" s="126"/>
      <c r="K11" s="126"/>
      <c r="L11" s="126"/>
      <c r="M11" s="126"/>
      <c r="N11" s="126"/>
      <c r="O11" s="126"/>
      <c r="P11" s="126"/>
      <c r="Q11" s="126"/>
      <c r="R11" s="126"/>
      <c r="S11" s="126"/>
      <c r="T11" s="127"/>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36" t="s">
        <v>58</v>
      </c>
      <c r="E15" s="137"/>
      <c r="F15" s="47"/>
      <c r="G15" s="47" t="s">
        <v>71</v>
      </c>
      <c r="H15" s="47"/>
      <c r="I15" s="47"/>
      <c r="J15" s="47"/>
      <c r="K15" s="47"/>
      <c r="L15" s="47"/>
      <c r="M15" s="47"/>
      <c r="N15" s="47"/>
      <c r="O15" s="47"/>
      <c r="P15" s="47"/>
      <c r="Q15" s="47"/>
      <c r="R15" s="47"/>
      <c r="S15" s="47"/>
      <c r="T15" s="48"/>
    </row>
    <row r="16" spans="2:20" ht="19.75" customHeight="1" thickBot="1" x14ac:dyDescent="0.6">
      <c r="B16" s="46"/>
      <c r="C16" s="47"/>
      <c r="D16" s="134" t="s">
        <v>60</v>
      </c>
      <c r="E16" s="135"/>
      <c r="F16" s="47"/>
      <c r="G16" s="47" t="s">
        <v>95</v>
      </c>
      <c r="H16" s="47"/>
      <c r="I16" s="47"/>
      <c r="J16" s="47"/>
      <c r="K16" s="47"/>
      <c r="L16" s="47"/>
      <c r="M16" s="47"/>
      <c r="N16" s="47"/>
      <c r="O16" s="47"/>
      <c r="P16" s="47"/>
      <c r="Q16" s="47"/>
      <c r="R16" s="47"/>
      <c r="S16" s="47"/>
      <c r="T16" s="48"/>
    </row>
    <row r="17" spans="1:20" ht="19.75" customHeight="1" thickBot="1" x14ac:dyDescent="0.6">
      <c r="B17" s="46"/>
      <c r="C17" s="47"/>
      <c r="D17" s="123" t="s">
        <v>61</v>
      </c>
      <c r="E17" s="124"/>
      <c r="F17" s="47"/>
      <c r="G17" s="47" t="s">
        <v>95</v>
      </c>
      <c r="H17" s="47"/>
      <c r="I17" s="47"/>
      <c r="J17" s="47"/>
      <c r="K17" s="47"/>
      <c r="L17" s="47"/>
      <c r="M17" s="47"/>
      <c r="N17" s="47"/>
      <c r="O17" s="47"/>
      <c r="P17" s="47"/>
      <c r="Q17" s="47"/>
      <c r="R17" s="47"/>
      <c r="S17" s="47"/>
      <c r="T17" s="48"/>
    </row>
    <row r="18" spans="1:20" ht="19.75" customHeight="1" thickBot="1" x14ac:dyDescent="0.6">
      <c r="B18" s="46"/>
      <c r="C18" s="47"/>
      <c r="D18" s="123" t="s">
        <v>259</v>
      </c>
      <c r="E18" s="124"/>
      <c r="F18" s="47"/>
      <c r="G18" s="47" t="s">
        <v>334</v>
      </c>
      <c r="H18" s="47"/>
      <c r="I18" s="47"/>
      <c r="J18" s="47"/>
      <c r="K18" s="47"/>
      <c r="L18" s="47"/>
      <c r="M18" s="47"/>
      <c r="N18" s="47"/>
      <c r="O18" s="47"/>
      <c r="P18" s="47"/>
      <c r="Q18" s="47"/>
      <c r="R18" s="47"/>
      <c r="S18" s="47"/>
      <c r="T18" s="48"/>
    </row>
    <row r="19" spans="1:20" ht="19.75" customHeight="1" x14ac:dyDescent="0.55000000000000004">
      <c r="B19" s="46"/>
      <c r="C19" s="47"/>
      <c r="D19" s="95"/>
      <c r="E19" s="95"/>
      <c r="F19" s="47"/>
      <c r="G19" s="47"/>
      <c r="H19" s="47"/>
      <c r="I19" s="47"/>
      <c r="J19" s="47"/>
      <c r="K19" s="47"/>
      <c r="L19" s="47"/>
      <c r="M19" s="47"/>
      <c r="N19" s="47"/>
      <c r="O19" s="47"/>
      <c r="P19" s="47"/>
      <c r="Q19" s="47"/>
      <c r="R19" s="47"/>
      <c r="S19" s="47"/>
      <c r="T19" s="48"/>
    </row>
    <row r="20" spans="1:20" ht="19.75" customHeight="1" thickBot="1" x14ac:dyDescent="0.6">
      <c r="B20" s="331" t="s">
        <v>192</v>
      </c>
      <c r="C20" s="331"/>
      <c r="D20" s="331"/>
      <c r="E20" s="331"/>
      <c r="F20" s="47"/>
      <c r="G20" s="47"/>
      <c r="H20" s="47"/>
      <c r="I20" s="47"/>
      <c r="J20" s="47"/>
      <c r="K20" s="47"/>
      <c r="L20" s="47"/>
      <c r="M20" s="47"/>
      <c r="N20" s="47"/>
      <c r="O20" s="47"/>
      <c r="P20" s="47"/>
      <c r="Q20" s="47"/>
      <c r="R20" s="47"/>
      <c r="S20" s="47"/>
      <c r="T20" s="48"/>
    </row>
    <row r="21" spans="1:20" ht="19.75" customHeight="1" thickBot="1" x14ac:dyDescent="0.6">
      <c r="B21" s="228" t="s">
        <v>63</v>
      </c>
      <c r="C21" s="137"/>
      <c r="D21" s="136" t="s">
        <v>64</v>
      </c>
      <c r="E21" s="138"/>
      <c r="F21" s="138"/>
      <c r="G21" s="137"/>
      <c r="H21" s="123" t="s">
        <v>65</v>
      </c>
      <c r="I21" s="139"/>
      <c r="J21" s="139"/>
      <c r="K21" s="124"/>
      <c r="L21" s="321" t="s">
        <v>204</v>
      </c>
      <c r="M21" s="323"/>
      <c r="N21" s="321" t="s">
        <v>251</v>
      </c>
      <c r="O21" s="323"/>
      <c r="P21" s="321" t="s">
        <v>327</v>
      </c>
      <c r="Q21" s="322"/>
      <c r="R21" s="322"/>
      <c r="S21" s="323"/>
      <c r="T21" s="48"/>
    </row>
    <row r="22" spans="1:20" ht="19.75" customHeight="1" thickBot="1" x14ac:dyDescent="0.6">
      <c r="B22" s="324" t="s">
        <v>328</v>
      </c>
      <c r="C22" s="322"/>
      <c r="D22" s="322"/>
      <c r="E22" s="322"/>
      <c r="F22" s="325" t="s">
        <v>329</v>
      </c>
      <c r="G22" s="326"/>
      <c r="H22" s="326"/>
      <c r="I22" s="327"/>
      <c r="J22" s="321" t="s">
        <v>330</v>
      </c>
      <c r="K22" s="322"/>
      <c r="L22" s="322"/>
      <c r="M22" s="323"/>
      <c r="N22" s="317" t="s">
        <v>331</v>
      </c>
      <c r="O22" s="319"/>
      <c r="P22" s="317" t="s">
        <v>333</v>
      </c>
      <c r="Q22" s="318"/>
      <c r="R22" s="319"/>
      <c r="S22" s="317" t="s">
        <v>332</v>
      </c>
      <c r="T22" s="328"/>
    </row>
    <row r="23" spans="1:20" ht="19.75" customHeight="1" thickBot="1" x14ac:dyDescent="0.6">
      <c r="B23" s="14"/>
      <c r="C23" s="15"/>
      <c r="D23" s="15"/>
      <c r="E23" s="15"/>
      <c r="F23" s="15"/>
      <c r="G23" s="15"/>
      <c r="H23" s="15"/>
      <c r="I23" s="15"/>
      <c r="J23" s="318"/>
      <c r="K23" s="318"/>
      <c r="L23" s="318"/>
      <c r="M23" s="318"/>
      <c r="N23" s="318"/>
      <c r="O23" s="318"/>
      <c r="P23" s="318"/>
      <c r="Q23" s="318"/>
      <c r="R23" s="318"/>
      <c r="S23" s="318"/>
      <c r="T23" s="328"/>
    </row>
    <row r="24" spans="1:20" ht="29" thickBot="1" x14ac:dyDescent="0.6">
      <c r="A24" s="4"/>
      <c r="B24" s="128" t="s">
        <v>410</v>
      </c>
      <c r="C24" s="129"/>
      <c r="D24" s="129"/>
      <c r="E24" s="129"/>
      <c r="F24" s="129"/>
      <c r="G24" s="129"/>
      <c r="H24" s="129"/>
      <c r="I24" s="129"/>
      <c r="J24" s="129"/>
      <c r="K24" s="129"/>
      <c r="L24" s="129"/>
      <c r="M24" s="129"/>
      <c r="N24" s="129"/>
      <c r="O24" s="129"/>
      <c r="P24" s="129"/>
      <c r="Q24" s="129"/>
      <c r="R24" s="129"/>
      <c r="S24" s="129"/>
      <c r="T24" s="130"/>
    </row>
    <row r="25" spans="1:20" ht="22.5" x14ac:dyDescent="0.55000000000000004">
      <c r="B25" s="38" t="s">
        <v>1</v>
      </c>
      <c r="C25" s="131" t="s">
        <v>2</v>
      </c>
      <c r="D25" s="132"/>
      <c r="E25" s="133"/>
      <c r="F25" s="131" t="s">
        <v>412</v>
      </c>
      <c r="G25" s="132"/>
      <c r="H25" s="132"/>
      <c r="I25" s="132"/>
      <c r="J25" s="133"/>
      <c r="K25" s="44" t="s">
        <v>3</v>
      </c>
      <c r="L25" s="44" t="s">
        <v>4</v>
      </c>
      <c r="M25" s="45" t="s">
        <v>5</v>
      </c>
      <c r="N25" s="45" t="s">
        <v>6</v>
      </c>
      <c r="O25" s="45" t="s">
        <v>7</v>
      </c>
      <c r="P25" s="45" t="s">
        <v>8</v>
      </c>
      <c r="Q25" s="45" t="s">
        <v>9</v>
      </c>
      <c r="R25" s="45" t="s">
        <v>10</v>
      </c>
      <c r="S25" s="45" t="s">
        <v>11</v>
      </c>
      <c r="T25" s="37"/>
    </row>
    <row r="26" spans="1:20" ht="22.5" x14ac:dyDescent="0.55000000000000004">
      <c r="B26" s="141" t="s">
        <v>141</v>
      </c>
      <c r="C26" s="146" t="s">
        <v>153</v>
      </c>
      <c r="D26" s="147"/>
      <c r="E26" s="148"/>
      <c r="F26" s="180" t="s">
        <v>411</v>
      </c>
      <c r="G26" s="147"/>
      <c r="H26" s="147"/>
      <c r="I26" s="147"/>
      <c r="J26" s="148"/>
      <c r="K26" s="141" t="s">
        <v>21</v>
      </c>
      <c r="L26" s="141" t="s">
        <v>22</v>
      </c>
      <c r="M26" s="39">
        <f>'B④-1【購買部】予算元帳'!$K$41</f>
        <v>17100</v>
      </c>
      <c r="N26" s="39">
        <f>'B④-1【購買部】予算元帳'!$K$43</f>
        <v>17100</v>
      </c>
      <c r="O26" s="39">
        <f>'B④-1【購買部】予算元帳'!$K$45</f>
        <v>17100</v>
      </c>
      <c r="P26" s="39">
        <f>'B④-1【購買部】予算元帳'!$K$47</f>
        <v>17100</v>
      </c>
      <c r="Q26" s="39">
        <f>'B④-1【購買部】予算元帳'!$K$49</f>
        <v>17100</v>
      </c>
      <c r="R26" s="39">
        <f>'B④-1【購買部】予算元帳'!$K$51</f>
        <v>17100</v>
      </c>
      <c r="S26" s="2">
        <f>SUM(M26:R26)</f>
        <v>102600</v>
      </c>
      <c r="T26" s="33"/>
    </row>
    <row r="27" spans="1:20" ht="22.5" x14ac:dyDescent="0.55000000000000004">
      <c r="B27" s="141"/>
      <c r="C27" s="146"/>
      <c r="D27" s="147"/>
      <c r="E27" s="148"/>
      <c r="F27" s="146"/>
      <c r="G27" s="147"/>
      <c r="H27" s="147"/>
      <c r="I27" s="147"/>
      <c r="J27" s="148"/>
      <c r="K27" s="141"/>
      <c r="L27" s="141"/>
      <c r="M27" s="45" t="s">
        <v>13</v>
      </c>
      <c r="N27" s="45" t="s">
        <v>14</v>
      </c>
      <c r="O27" s="45" t="s">
        <v>15</v>
      </c>
      <c r="P27" s="45" t="s">
        <v>16</v>
      </c>
      <c r="Q27" s="45" t="s">
        <v>17</v>
      </c>
      <c r="R27" s="45" t="s">
        <v>18</v>
      </c>
      <c r="S27" s="45" t="s">
        <v>19</v>
      </c>
      <c r="T27" s="45" t="s">
        <v>20</v>
      </c>
    </row>
    <row r="28" spans="1:20" ht="23" thickBot="1" x14ac:dyDescent="0.6">
      <c r="B28" s="176"/>
      <c r="C28" s="177"/>
      <c r="D28" s="178"/>
      <c r="E28" s="179"/>
      <c r="F28" s="177"/>
      <c r="G28" s="178"/>
      <c r="H28" s="178"/>
      <c r="I28" s="178"/>
      <c r="J28" s="179"/>
      <c r="K28" s="176"/>
      <c r="L28" s="176"/>
      <c r="M28" s="39">
        <f>'B④-1【購買部】予算元帳'!$K$53</f>
        <v>17100</v>
      </c>
      <c r="N28" s="39">
        <f>'B④-1【購買部】予算元帳'!$K$55</f>
        <v>17100</v>
      </c>
      <c r="O28" s="39">
        <f>'B④-1【購買部】予算元帳'!$K$57</f>
        <v>17100</v>
      </c>
      <c r="P28" s="39">
        <f>'B④-1【購買部】予算元帳'!$K$59</f>
        <v>17100</v>
      </c>
      <c r="Q28" s="39">
        <f>'B④-1【購買部】予算元帳'!$K$61</f>
        <v>17100</v>
      </c>
      <c r="R28" s="39"/>
      <c r="S28" s="2"/>
      <c r="T28" s="2"/>
    </row>
    <row r="29" spans="1:20" ht="22.5" x14ac:dyDescent="0.55000000000000004">
      <c r="B29" s="140" t="s">
        <v>33</v>
      </c>
      <c r="C29" s="152" t="s">
        <v>154</v>
      </c>
      <c r="D29" s="153"/>
      <c r="E29" s="154"/>
      <c r="F29" s="166" t="s">
        <v>411</v>
      </c>
      <c r="G29" s="153"/>
      <c r="H29" s="153"/>
      <c r="I29" s="153"/>
      <c r="J29" s="154"/>
      <c r="K29" s="140" t="s">
        <v>21</v>
      </c>
      <c r="L29" s="140" t="s">
        <v>22</v>
      </c>
      <c r="M29" s="45" t="s">
        <v>5</v>
      </c>
      <c r="N29" s="45" t="s">
        <v>6</v>
      </c>
      <c r="O29" s="45" t="s">
        <v>7</v>
      </c>
      <c r="P29" s="45" t="s">
        <v>8</v>
      </c>
      <c r="Q29" s="45" t="s">
        <v>9</v>
      </c>
      <c r="R29" s="45" t="s">
        <v>10</v>
      </c>
      <c r="S29" s="45" t="s">
        <v>11</v>
      </c>
      <c r="T29" s="37"/>
    </row>
    <row r="30" spans="1:20" ht="22.5" x14ac:dyDescent="0.55000000000000004">
      <c r="B30" s="141"/>
      <c r="C30" s="146"/>
      <c r="D30" s="147"/>
      <c r="E30" s="148"/>
      <c r="F30" s="146"/>
      <c r="G30" s="147"/>
      <c r="H30" s="147"/>
      <c r="I30" s="147"/>
      <c r="J30" s="148"/>
      <c r="K30" s="141"/>
      <c r="L30" s="141"/>
      <c r="M30" s="39">
        <f>'B④-1【購買部】予算元帳'!$N$75</f>
        <v>11400</v>
      </c>
      <c r="N30" s="39">
        <f>'B④-1【購買部】予算元帳'!$N$77</f>
        <v>10830</v>
      </c>
      <c r="O30" s="39">
        <f>'B④-1【購買部】予算元帳'!$N$79</f>
        <v>10203</v>
      </c>
      <c r="P30" s="39">
        <f>'B④-1【購買部】予算元帳'!$N$81</f>
        <v>9519</v>
      </c>
      <c r="Q30" s="39">
        <f>'B④-1【購買部】予算元帳'!$N$83</f>
        <v>8778</v>
      </c>
      <c r="R30" s="39">
        <f>'B④-1【購買部】予算元帳'!$N$85</f>
        <v>7980</v>
      </c>
      <c r="S30" s="2">
        <f>SUM(M30:R30)</f>
        <v>58710</v>
      </c>
      <c r="T30" s="33"/>
    </row>
    <row r="31" spans="1:20" ht="22.5" x14ac:dyDescent="0.55000000000000004">
      <c r="B31" s="141"/>
      <c r="C31" s="146"/>
      <c r="D31" s="147"/>
      <c r="E31" s="148"/>
      <c r="F31" s="146"/>
      <c r="G31" s="147"/>
      <c r="H31" s="147"/>
      <c r="I31" s="147"/>
      <c r="J31" s="148"/>
      <c r="K31" s="141"/>
      <c r="L31" s="141"/>
      <c r="M31" s="45" t="s">
        <v>13</v>
      </c>
      <c r="N31" s="45" t="s">
        <v>14</v>
      </c>
      <c r="O31" s="45" t="s">
        <v>15</v>
      </c>
      <c r="P31" s="45" t="s">
        <v>16</v>
      </c>
      <c r="Q31" s="45" t="s">
        <v>17</v>
      </c>
      <c r="R31" s="45" t="s">
        <v>18</v>
      </c>
      <c r="S31" s="45" t="s">
        <v>19</v>
      </c>
      <c r="T31" s="45" t="s">
        <v>20</v>
      </c>
    </row>
    <row r="32" spans="1:20" ht="23" thickBot="1" x14ac:dyDescent="0.6">
      <c r="B32" s="176"/>
      <c r="C32" s="177"/>
      <c r="D32" s="178"/>
      <c r="E32" s="179"/>
      <c r="F32" s="177"/>
      <c r="G32" s="178"/>
      <c r="H32" s="178"/>
      <c r="I32" s="178"/>
      <c r="J32" s="179"/>
      <c r="K32" s="176"/>
      <c r="L32" s="176"/>
      <c r="M32" s="39">
        <f>'B④-1【購買部】予算元帳'!$N$87</f>
        <v>7068</v>
      </c>
      <c r="N32" s="39">
        <f>'B④-1【購買部】予算元帳'!$N$89</f>
        <v>6099</v>
      </c>
      <c r="O32" s="39">
        <f>'B④-1【購買部】予算元帳'!$N$91</f>
        <v>5016</v>
      </c>
      <c r="P32" s="39">
        <f>'B④-1【購買部】予算元帳'!$N$93</f>
        <v>3819</v>
      </c>
      <c r="Q32" s="39">
        <f>'B④-1【購買部】予算元帳'!$N$95</f>
        <v>2508</v>
      </c>
      <c r="R32" s="39"/>
      <c r="S32" s="2"/>
      <c r="T32" s="2"/>
    </row>
    <row r="33" spans="2:20" ht="22.5" x14ac:dyDescent="0.55000000000000004">
      <c r="B33" s="140" t="s">
        <v>39</v>
      </c>
      <c r="C33" s="152" t="s">
        <v>156</v>
      </c>
      <c r="D33" s="153"/>
      <c r="E33" s="154"/>
      <c r="F33" s="166" t="s">
        <v>413</v>
      </c>
      <c r="G33" s="153"/>
      <c r="H33" s="153"/>
      <c r="I33" s="153"/>
      <c r="J33" s="154"/>
      <c r="K33" s="140" t="s">
        <v>21</v>
      </c>
      <c r="L33" s="140" t="s">
        <v>22</v>
      </c>
      <c r="M33" s="45" t="s">
        <v>5</v>
      </c>
      <c r="N33" s="45" t="s">
        <v>6</v>
      </c>
      <c r="O33" s="45" t="s">
        <v>7</v>
      </c>
      <c r="P33" s="45" t="s">
        <v>8</v>
      </c>
      <c r="Q33" s="45" t="s">
        <v>9</v>
      </c>
      <c r="R33" s="45" t="s">
        <v>10</v>
      </c>
      <c r="S33" s="45" t="s">
        <v>11</v>
      </c>
      <c r="T33" s="37"/>
    </row>
    <row r="34" spans="2:20" ht="22.5" x14ac:dyDescent="0.55000000000000004">
      <c r="B34" s="141"/>
      <c r="C34" s="146"/>
      <c r="D34" s="147"/>
      <c r="E34" s="148"/>
      <c r="F34" s="146"/>
      <c r="G34" s="147"/>
      <c r="H34" s="147"/>
      <c r="I34" s="147"/>
      <c r="J34" s="148"/>
      <c r="K34" s="141"/>
      <c r="L34" s="141"/>
      <c r="M34" s="39">
        <f>M26-M30</f>
        <v>5700</v>
      </c>
      <c r="N34" s="39">
        <f t="shared" ref="N34:R36" si="0">N26-N30</f>
        <v>6270</v>
      </c>
      <c r="O34" s="39">
        <f t="shared" si="0"/>
        <v>6897</v>
      </c>
      <c r="P34" s="39">
        <f t="shared" si="0"/>
        <v>7581</v>
      </c>
      <c r="Q34" s="39">
        <f t="shared" si="0"/>
        <v>8322</v>
      </c>
      <c r="R34" s="39">
        <f t="shared" si="0"/>
        <v>9120</v>
      </c>
      <c r="S34" s="2">
        <f>SUM(M34:R34)</f>
        <v>43890</v>
      </c>
      <c r="T34" s="33"/>
    </row>
    <row r="35" spans="2:20" ht="22.5" x14ac:dyDescent="0.55000000000000004">
      <c r="B35" s="141"/>
      <c r="C35" s="146"/>
      <c r="D35" s="147"/>
      <c r="E35" s="148"/>
      <c r="F35" s="146"/>
      <c r="G35" s="147"/>
      <c r="H35" s="147"/>
      <c r="I35" s="147"/>
      <c r="J35" s="148"/>
      <c r="K35" s="141"/>
      <c r="L35" s="141"/>
      <c r="M35" s="45" t="s">
        <v>13</v>
      </c>
      <c r="N35" s="45" t="s">
        <v>14</v>
      </c>
      <c r="O35" s="45" t="s">
        <v>15</v>
      </c>
      <c r="P35" s="45" t="s">
        <v>16</v>
      </c>
      <c r="Q35" s="45" t="s">
        <v>17</v>
      </c>
      <c r="R35" s="45" t="s">
        <v>18</v>
      </c>
      <c r="S35" s="45" t="s">
        <v>19</v>
      </c>
      <c r="T35" s="45" t="s">
        <v>20</v>
      </c>
    </row>
    <row r="36" spans="2:20" ht="23" thickBot="1" x14ac:dyDescent="0.6">
      <c r="B36" s="176"/>
      <c r="C36" s="177"/>
      <c r="D36" s="178"/>
      <c r="E36" s="179"/>
      <c r="F36" s="177"/>
      <c r="G36" s="178"/>
      <c r="H36" s="178"/>
      <c r="I36" s="178"/>
      <c r="J36" s="179"/>
      <c r="K36" s="176"/>
      <c r="L36" s="176"/>
      <c r="M36" s="39">
        <f>M28-M32</f>
        <v>10032</v>
      </c>
      <c r="N36" s="39">
        <f t="shared" si="0"/>
        <v>11001</v>
      </c>
      <c r="O36" s="39">
        <f t="shared" si="0"/>
        <v>12084</v>
      </c>
      <c r="P36" s="39">
        <f t="shared" si="0"/>
        <v>13281</v>
      </c>
      <c r="Q36" s="39">
        <f t="shared" si="0"/>
        <v>14592</v>
      </c>
      <c r="R36" s="39"/>
      <c r="S36" s="2"/>
      <c r="T36" s="2"/>
    </row>
    <row r="37" spans="2:20" ht="22.5" x14ac:dyDescent="0.55000000000000004">
      <c r="B37" s="140" t="s">
        <v>44</v>
      </c>
      <c r="C37" s="332" t="s">
        <v>417</v>
      </c>
      <c r="D37" s="185"/>
      <c r="E37" s="186"/>
      <c r="F37" s="332" t="s">
        <v>411</v>
      </c>
      <c r="G37" s="185"/>
      <c r="H37" s="185"/>
      <c r="I37" s="185"/>
      <c r="J37" s="186"/>
      <c r="K37" s="333"/>
      <c r="L37" s="333" t="s">
        <v>43</v>
      </c>
      <c r="M37" s="45" t="s">
        <v>5</v>
      </c>
      <c r="N37" s="45" t="s">
        <v>6</v>
      </c>
      <c r="O37" s="45" t="s">
        <v>7</v>
      </c>
      <c r="P37" s="45" t="s">
        <v>8</v>
      </c>
      <c r="Q37" s="45" t="s">
        <v>9</v>
      </c>
      <c r="R37" s="45" t="s">
        <v>10</v>
      </c>
      <c r="S37" s="45" t="s">
        <v>11</v>
      </c>
      <c r="T37" s="37"/>
    </row>
    <row r="38" spans="2:20" ht="22.5" x14ac:dyDescent="0.55000000000000004">
      <c r="B38" s="141"/>
      <c r="C38" s="187"/>
      <c r="D38" s="188"/>
      <c r="E38" s="189"/>
      <c r="F38" s="187"/>
      <c r="G38" s="188"/>
      <c r="H38" s="188"/>
      <c r="I38" s="188"/>
      <c r="J38" s="189"/>
      <c r="K38" s="334"/>
      <c r="L38" s="334"/>
      <c r="M38" s="39">
        <f>'B④-1【購買部】予算元帳'!$P$112</f>
        <v>400</v>
      </c>
      <c r="N38" s="39">
        <f>'B④-1【購買部】予算元帳'!$P$116</f>
        <v>590</v>
      </c>
      <c r="O38" s="39">
        <f>'B④-1【購買部】予算元帳'!$P$120</f>
        <v>769</v>
      </c>
      <c r="P38" s="39">
        <f>'B④-1【購買部】予算元帳'!$P$124</f>
        <v>936</v>
      </c>
      <c r="Q38" s="39">
        <f>'B④-1【購買部】予算元帳'!$P$128</f>
        <v>1090</v>
      </c>
      <c r="R38" s="39">
        <f>'B④-1【購買部】予算元帳'!$P$132</f>
        <v>1230</v>
      </c>
      <c r="S38" s="2"/>
      <c r="T38" s="33"/>
    </row>
    <row r="39" spans="2:20" ht="22.5" x14ac:dyDescent="0.55000000000000004">
      <c r="B39" s="141"/>
      <c r="C39" s="187"/>
      <c r="D39" s="188"/>
      <c r="E39" s="189"/>
      <c r="F39" s="187"/>
      <c r="G39" s="188"/>
      <c r="H39" s="188"/>
      <c r="I39" s="188"/>
      <c r="J39" s="189"/>
      <c r="K39" s="334"/>
      <c r="L39" s="334"/>
      <c r="M39" s="45" t="s">
        <v>13</v>
      </c>
      <c r="N39" s="45" t="s">
        <v>14</v>
      </c>
      <c r="O39" s="45" t="s">
        <v>15</v>
      </c>
      <c r="P39" s="45" t="s">
        <v>16</v>
      </c>
      <c r="Q39" s="45" t="s">
        <v>17</v>
      </c>
      <c r="R39" s="45" t="s">
        <v>18</v>
      </c>
      <c r="S39" s="45" t="s">
        <v>19</v>
      </c>
      <c r="T39" s="45" t="s">
        <v>20</v>
      </c>
    </row>
    <row r="40" spans="2:20" ht="23" thickBot="1" x14ac:dyDescent="0.6">
      <c r="B40" s="176"/>
      <c r="C40" s="250"/>
      <c r="D40" s="251"/>
      <c r="E40" s="252"/>
      <c r="F40" s="250"/>
      <c r="G40" s="251"/>
      <c r="H40" s="251"/>
      <c r="I40" s="251"/>
      <c r="J40" s="252"/>
      <c r="K40" s="335"/>
      <c r="L40" s="335"/>
      <c r="M40" s="39">
        <f>'B④-1【購買部】予算元帳'!$P$136</f>
        <v>1354</v>
      </c>
      <c r="N40" s="39">
        <f>'B④-1【購買部】予算元帳'!$P$140</f>
        <v>1461</v>
      </c>
      <c r="O40" s="39">
        <f>'B④-1【購買部】予算元帳'!$P$144</f>
        <v>1549</v>
      </c>
      <c r="P40" s="39">
        <f>'B④-1【購買部】予算元帳'!$P$148</f>
        <v>1616</v>
      </c>
      <c r="Q40" s="39">
        <f>'B④-1【購買部】予算元帳'!$P$152</f>
        <v>1660</v>
      </c>
      <c r="R40" s="39"/>
      <c r="S40" s="2"/>
      <c r="T40" s="2"/>
    </row>
    <row r="41" spans="2:20" ht="21.65" customHeight="1" x14ac:dyDescent="0.55000000000000004">
      <c r="B41" s="140" t="s">
        <v>414</v>
      </c>
      <c r="C41" s="152" t="s">
        <v>72</v>
      </c>
      <c r="D41" s="153"/>
      <c r="E41" s="154"/>
      <c r="F41" s="166" t="s">
        <v>411</v>
      </c>
      <c r="G41" s="153"/>
      <c r="H41" s="153"/>
      <c r="I41" s="153"/>
      <c r="J41" s="154"/>
      <c r="K41" s="140" t="s">
        <v>21</v>
      </c>
      <c r="L41" s="140" t="s">
        <v>22</v>
      </c>
      <c r="M41" s="45" t="s">
        <v>5</v>
      </c>
      <c r="N41" s="45" t="s">
        <v>6</v>
      </c>
      <c r="O41" s="45" t="s">
        <v>7</v>
      </c>
      <c r="P41" s="45" t="s">
        <v>8</v>
      </c>
      <c r="Q41" s="45" t="s">
        <v>9</v>
      </c>
      <c r="R41" s="45" t="s">
        <v>10</v>
      </c>
      <c r="S41" s="45" t="s">
        <v>11</v>
      </c>
      <c r="T41" s="37"/>
    </row>
    <row r="42" spans="2:20" ht="22.5" x14ac:dyDescent="0.55000000000000004">
      <c r="B42" s="141"/>
      <c r="C42" s="146"/>
      <c r="D42" s="147"/>
      <c r="E42" s="148"/>
      <c r="F42" s="146"/>
      <c r="G42" s="147"/>
      <c r="H42" s="147"/>
      <c r="I42" s="147"/>
      <c r="J42" s="148"/>
      <c r="K42" s="141"/>
      <c r="L42" s="141"/>
      <c r="M42" s="39">
        <f>'B④-1【購買部】予算元帳'!$K$168</f>
        <v>900</v>
      </c>
      <c r="N42" s="39">
        <f>'B④-1【購買部】予算元帳'!$K$170</f>
        <v>900</v>
      </c>
      <c r="O42" s="39">
        <f>'B④-1【購買部】予算元帳'!$K$172</f>
        <v>900</v>
      </c>
      <c r="P42" s="39">
        <f>'B④-1【購買部】予算元帳'!$K$174</f>
        <v>900</v>
      </c>
      <c r="Q42" s="39">
        <f>'B④-1【購買部】予算元帳'!$K$176</f>
        <v>900</v>
      </c>
      <c r="R42" s="39">
        <f>'B④-1【購買部】予算元帳'!$K$178</f>
        <v>900</v>
      </c>
      <c r="S42" s="2">
        <f>SUM(M42:R42)</f>
        <v>5400</v>
      </c>
      <c r="T42" s="33"/>
    </row>
    <row r="43" spans="2:20" ht="22.5" x14ac:dyDescent="0.55000000000000004">
      <c r="B43" s="141"/>
      <c r="C43" s="146"/>
      <c r="D43" s="147"/>
      <c r="E43" s="148"/>
      <c r="F43" s="146"/>
      <c r="G43" s="147"/>
      <c r="H43" s="147"/>
      <c r="I43" s="147"/>
      <c r="J43" s="148"/>
      <c r="K43" s="141"/>
      <c r="L43" s="141"/>
      <c r="M43" s="45" t="s">
        <v>13</v>
      </c>
      <c r="N43" s="45" t="s">
        <v>14</v>
      </c>
      <c r="O43" s="45" t="s">
        <v>15</v>
      </c>
      <c r="P43" s="45" t="s">
        <v>16</v>
      </c>
      <c r="Q43" s="45" t="s">
        <v>17</v>
      </c>
      <c r="R43" s="45" t="s">
        <v>18</v>
      </c>
      <c r="S43" s="45" t="s">
        <v>19</v>
      </c>
      <c r="T43" s="45" t="s">
        <v>20</v>
      </c>
    </row>
    <row r="44" spans="2:20" ht="23" thickBot="1" x14ac:dyDescent="0.6">
      <c r="B44" s="176"/>
      <c r="C44" s="177"/>
      <c r="D44" s="178"/>
      <c r="E44" s="179"/>
      <c r="F44" s="177"/>
      <c r="G44" s="178"/>
      <c r="H44" s="178"/>
      <c r="I44" s="178"/>
      <c r="J44" s="179"/>
      <c r="K44" s="176"/>
      <c r="L44" s="176"/>
      <c r="M44" s="39">
        <f>'B④-1【購買部】予算元帳'!$K$180</f>
        <v>900</v>
      </c>
      <c r="N44" s="39">
        <f>'B④-1【購買部】予算元帳'!$K$182</f>
        <v>900</v>
      </c>
      <c r="O44" s="39">
        <f>'B④-1【購買部】予算元帳'!$K$184</f>
        <v>900</v>
      </c>
      <c r="P44" s="39">
        <f>'B④-1【購買部】予算元帳'!$K$186</f>
        <v>900</v>
      </c>
      <c r="Q44" s="39">
        <f>'B④-1【購買部】予算元帳'!$K$188</f>
        <v>900</v>
      </c>
      <c r="R44" s="39"/>
      <c r="S44" s="2"/>
      <c r="T44" s="2"/>
    </row>
    <row r="45" spans="2:20" ht="21.65" customHeight="1" x14ac:dyDescent="0.55000000000000004">
      <c r="B45" s="140" t="s">
        <v>415</v>
      </c>
      <c r="C45" s="152" t="s">
        <v>90</v>
      </c>
      <c r="D45" s="153"/>
      <c r="E45" s="154"/>
      <c r="F45" s="166" t="s">
        <v>411</v>
      </c>
      <c r="G45" s="153"/>
      <c r="H45" s="153"/>
      <c r="I45" s="153"/>
      <c r="J45" s="154"/>
      <c r="K45" s="140" t="s">
        <v>21</v>
      </c>
      <c r="L45" s="140" t="s">
        <v>22</v>
      </c>
      <c r="M45" s="45" t="s">
        <v>5</v>
      </c>
      <c r="N45" s="45" t="s">
        <v>6</v>
      </c>
      <c r="O45" s="45" t="s">
        <v>7</v>
      </c>
      <c r="P45" s="45" t="s">
        <v>8</v>
      </c>
      <c r="Q45" s="45" t="s">
        <v>9</v>
      </c>
      <c r="R45" s="45" t="s">
        <v>10</v>
      </c>
      <c r="S45" s="45" t="s">
        <v>11</v>
      </c>
      <c r="T45" s="37"/>
    </row>
    <row r="46" spans="2:20" ht="22.5" x14ac:dyDescent="0.55000000000000004">
      <c r="B46" s="141"/>
      <c r="C46" s="146"/>
      <c r="D46" s="147"/>
      <c r="E46" s="148"/>
      <c r="F46" s="146"/>
      <c r="G46" s="147"/>
      <c r="H46" s="147"/>
      <c r="I46" s="147"/>
      <c r="J46" s="148"/>
      <c r="K46" s="141"/>
      <c r="L46" s="141"/>
      <c r="M46" s="39">
        <f>'B④-1【購買部】予算元帳'!$K$203</f>
        <v>100</v>
      </c>
      <c r="N46" s="39">
        <f>'B④-1【購買部】予算元帳'!$K$205</f>
        <v>100</v>
      </c>
      <c r="O46" s="39">
        <f>'B④-1【購買部】予算元帳'!$K$207</f>
        <v>100</v>
      </c>
      <c r="P46" s="39">
        <f>'B④-1【購買部】予算元帳'!$K$209</f>
        <v>100</v>
      </c>
      <c r="Q46" s="39">
        <f>'B④-1【購買部】予算元帳'!$K$211</f>
        <v>100</v>
      </c>
      <c r="R46" s="39">
        <f>'B④-1【購買部】予算元帳'!$K$213</f>
        <v>100</v>
      </c>
      <c r="S46" s="2">
        <f>SUM(M46:R46)</f>
        <v>600</v>
      </c>
      <c r="T46" s="33"/>
    </row>
    <row r="47" spans="2:20" ht="22.5" x14ac:dyDescent="0.55000000000000004">
      <c r="B47" s="141"/>
      <c r="C47" s="146"/>
      <c r="D47" s="147"/>
      <c r="E47" s="148"/>
      <c r="F47" s="146"/>
      <c r="G47" s="147"/>
      <c r="H47" s="147"/>
      <c r="I47" s="147"/>
      <c r="J47" s="148"/>
      <c r="K47" s="141"/>
      <c r="L47" s="141"/>
      <c r="M47" s="45" t="s">
        <v>13</v>
      </c>
      <c r="N47" s="45" t="s">
        <v>14</v>
      </c>
      <c r="O47" s="45" t="s">
        <v>15</v>
      </c>
      <c r="P47" s="45" t="s">
        <v>16</v>
      </c>
      <c r="Q47" s="45" t="s">
        <v>17</v>
      </c>
      <c r="R47" s="45" t="s">
        <v>18</v>
      </c>
      <c r="S47" s="45" t="s">
        <v>19</v>
      </c>
      <c r="T47" s="45" t="s">
        <v>20</v>
      </c>
    </row>
    <row r="48" spans="2:20" ht="23" thickBot="1" x14ac:dyDescent="0.6">
      <c r="B48" s="176"/>
      <c r="C48" s="177"/>
      <c r="D48" s="178"/>
      <c r="E48" s="179"/>
      <c r="F48" s="177"/>
      <c r="G48" s="178"/>
      <c r="H48" s="178"/>
      <c r="I48" s="178"/>
      <c r="J48" s="179"/>
      <c r="K48" s="176"/>
      <c r="L48" s="176"/>
      <c r="M48" s="39">
        <f>'B④-1【購買部】予算元帳'!$K$215</f>
        <v>100</v>
      </c>
      <c r="N48" s="39">
        <f>'B④-1【購買部】予算元帳'!$K$217</f>
        <v>100</v>
      </c>
      <c r="O48" s="39">
        <f>'B④-1【購買部】予算元帳'!$K$219</f>
        <v>100</v>
      </c>
      <c r="P48" s="39">
        <f>'B④-1【購買部】予算元帳'!$K$221</f>
        <v>100</v>
      </c>
      <c r="Q48" s="39">
        <f>'B④-1【購買部】予算元帳'!$K$223</f>
        <v>100</v>
      </c>
      <c r="R48" s="39"/>
      <c r="S48" s="2"/>
      <c r="T48" s="2"/>
    </row>
    <row r="49" spans="2:20" ht="21.65" customHeight="1" x14ac:dyDescent="0.55000000000000004">
      <c r="B49" s="140" t="s">
        <v>46</v>
      </c>
      <c r="C49" s="152" t="s">
        <v>91</v>
      </c>
      <c r="D49" s="153"/>
      <c r="E49" s="154"/>
      <c r="F49" s="166" t="s">
        <v>413</v>
      </c>
      <c r="G49" s="153"/>
      <c r="H49" s="153"/>
      <c r="I49" s="153"/>
      <c r="J49" s="154"/>
      <c r="K49" s="140" t="s">
        <v>21</v>
      </c>
      <c r="L49" s="140" t="s">
        <v>22</v>
      </c>
      <c r="M49" s="45" t="s">
        <v>5</v>
      </c>
      <c r="N49" s="45" t="s">
        <v>6</v>
      </c>
      <c r="O49" s="45" t="s">
        <v>7</v>
      </c>
      <c r="P49" s="45" t="s">
        <v>8</v>
      </c>
      <c r="Q49" s="45" t="s">
        <v>9</v>
      </c>
      <c r="R49" s="45" t="s">
        <v>10</v>
      </c>
      <c r="S49" s="45" t="s">
        <v>11</v>
      </c>
      <c r="T49" s="37"/>
    </row>
    <row r="50" spans="2:20" ht="22.5" x14ac:dyDescent="0.55000000000000004">
      <c r="B50" s="141"/>
      <c r="C50" s="146"/>
      <c r="D50" s="147"/>
      <c r="E50" s="148"/>
      <c r="F50" s="146"/>
      <c r="G50" s="147"/>
      <c r="H50" s="147"/>
      <c r="I50" s="147"/>
      <c r="J50" s="148"/>
      <c r="K50" s="141"/>
      <c r="L50" s="141"/>
      <c r="M50" s="2">
        <f>M42+M46</f>
        <v>1000</v>
      </c>
      <c r="N50" s="2">
        <f t="shared" ref="N50:R52" si="1">N42+N46</f>
        <v>1000</v>
      </c>
      <c r="O50" s="2">
        <f t="shared" si="1"/>
        <v>1000</v>
      </c>
      <c r="P50" s="2">
        <f t="shared" si="1"/>
        <v>1000</v>
      </c>
      <c r="Q50" s="2">
        <f t="shared" si="1"/>
        <v>1000</v>
      </c>
      <c r="R50" s="2">
        <f t="shared" si="1"/>
        <v>1000</v>
      </c>
      <c r="S50" s="2">
        <f>SUM(M50:R50)</f>
        <v>6000</v>
      </c>
      <c r="T50" s="33"/>
    </row>
    <row r="51" spans="2:20" ht="22.5" x14ac:dyDescent="0.55000000000000004">
      <c r="B51" s="141"/>
      <c r="C51" s="146"/>
      <c r="D51" s="147"/>
      <c r="E51" s="148"/>
      <c r="F51" s="146"/>
      <c r="G51" s="147"/>
      <c r="H51" s="147"/>
      <c r="I51" s="147"/>
      <c r="J51" s="148"/>
      <c r="K51" s="141"/>
      <c r="L51" s="141"/>
      <c r="M51" s="45" t="s">
        <v>13</v>
      </c>
      <c r="N51" s="45" t="s">
        <v>14</v>
      </c>
      <c r="O51" s="45" t="s">
        <v>15</v>
      </c>
      <c r="P51" s="45" t="s">
        <v>16</v>
      </c>
      <c r="Q51" s="45" t="s">
        <v>17</v>
      </c>
      <c r="R51" s="45" t="s">
        <v>18</v>
      </c>
      <c r="S51" s="45" t="s">
        <v>19</v>
      </c>
      <c r="T51" s="45" t="s">
        <v>20</v>
      </c>
    </row>
    <row r="52" spans="2:20" ht="23" thickBot="1" x14ac:dyDescent="0.6">
      <c r="B52" s="176"/>
      <c r="C52" s="177"/>
      <c r="D52" s="178"/>
      <c r="E52" s="179"/>
      <c r="F52" s="177"/>
      <c r="G52" s="178"/>
      <c r="H52" s="178"/>
      <c r="I52" s="178"/>
      <c r="J52" s="179"/>
      <c r="K52" s="176"/>
      <c r="L52" s="176"/>
      <c r="M52" s="2">
        <f>M44+M48</f>
        <v>1000</v>
      </c>
      <c r="N52" s="2">
        <f t="shared" si="1"/>
        <v>1000</v>
      </c>
      <c r="O52" s="2">
        <f t="shared" si="1"/>
        <v>1000</v>
      </c>
      <c r="P52" s="2">
        <f t="shared" si="1"/>
        <v>1000</v>
      </c>
      <c r="Q52" s="2">
        <f t="shared" si="1"/>
        <v>1000</v>
      </c>
      <c r="R52" s="39"/>
      <c r="S52" s="2"/>
      <c r="T52" s="2"/>
    </row>
    <row r="53" spans="2:20" ht="21.65" customHeight="1" x14ac:dyDescent="0.55000000000000004">
      <c r="B53" s="140" t="s">
        <v>416</v>
      </c>
      <c r="C53" s="152" t="s">
        <v>119</v>
      </c>
      <c r="D53" s="153"/>
      <c r="E53" s="154"/>
      <c r="F53" s="166" t="s">
        <v>413</v>
      </c>
      <c r="G53" s="153"/>
      <c r="H53" s="153"/>
      <c r="I53" s="153"/>
      <c r="J53" s="154"/>
      <c r="K53" s="140" t="s">
        <v>21</v>
      </c>
      <c r="L53" s="140" t="s">
        <v>22</v>
      </c>
      <c r="M53" s="45" t="s">
        <v>5</v>
      </c>
      <c r="N53" s="45" t="s">
        <v>6</v>
      </c>
      <c r="O53" s="45" t="s">
        <v>7</v>
      </c>
      <c r="P53" s="45" t="s">
        <v>8</v>
      </c>
      <c r="Q53" s="45" t="s">
        <v>9</v>
      </c>
      <c r="R53" s="45" t="s">
        <v>10</v>
      </c>
      <c r="S53" s="45" t="s">
        <v>11</v>
      </c>
      <c r="T53" s="37"/>
    </row>
    <row r="54" spans="2:20" ht="22.5" x14ac:dyDescent="0.55000000000000004">
      <c r="B54" s="141"/>
      <c r="C54" s="146"/>
      <c r="D54" s="147"/>
      <c r="E54" s="148"/>
      <c r="F54" s="146"/>
      <c r="G54" s="147"/>
      <c r="H54" s="147"/>
      <c r="I54" s="147"/>
      <c r="J54" s="148"/>
      <c r="K54" s="141"/>
      <c r="L54" s="141"/>
      <c r="M54" s="2">
        <f t="shared" ref="M54:R54" si="2">M34+M50</f>
        <v>6700</v>
      </c>
      <c r="N54" s="2">
        <f t="shared" si="2"/>
        <v>7270</v>
      </c>
      <c r="O54" s="2">
        <f t="shared" si="2"/>
        <v>7897</v>
      </c>
      <c r="P54" s="2">
        <f t="shared" si="2"/>
        <v>8581</v>
      </c>
      <c r="Q54" s="2">
        <f t="shared" si="2"/>
        <v>9322</v>
      </c>
      <c r="R54" s="2">
        <f t="shared" si="2"/>
        <v>10120</v>
      </c>
      <c r="S54" s="2">
        <f>SUM(M54:R54)</f>
        <v>49890</v>
      </c>
      <c r="T54" s="33"/>
    </row>
    <row r="55" spans="2:20" ht="22.5" x14ac:dyDescent="0.55000000000000004">
      <c r="B55" s="141"/>
      <c r="C55" s="146"/>
      <c r="D55" s="147"/>
      <c r="E55" s="148"/>
      <c r="F55" s="146"/>
      <c r="G55" s="147"/>
      <c r="H55" s="147"/>
      <c r="I55" s="147"/>
      <c r="J55" s="148"/>
      <c r="K55" s="141"/>
      <c r="L55" s="141"/>
      <c r="M55" s="45" t="s">
        <v>13</v>
      </c>
      <c r="N55" s="45" t="s">
        <v>14</v>
      </c>
      <c r="O55" s="45" t="s">
        <v>15</v>
      </c>
      <c r="P55" s="45" t="s">
        <v>16</v>
      </c>
      <c r="Q55" s="45" t="s">
        <v>17</v>
      </c>
      <c r="R55" s="45" t="s">
        <v>18</v>
      </c>
      <c r="S55" s="45" t="s">
        <v>19</v>
      </c>
      <c r="T55" s="45" t="s">
        <v>20</v>
      </c>
    </row>
    <row r="56" spans="2:20" ht="22.5" x14ac:dyDescent="0.55000000000000004">
      <c r="B56" s="176"/>
      <c r="C56" s="177"/>
      <c r="D56" s="178"/>
      <c r="E56" s="179"/>
      <c r="F56" s="177"/>
      <c r="G56" s="178"/>
      <c r="H56" s="178"/>
      <c r="I56" s="178"/>
      <c r="J56" s="179"/>
      <c r="K56" s="176"/>
      <c r="L56" s="176"/>
      <c r="M56" s="2">
        <f>M36+M52</f>
        <v>11032</v>
      </c>
      <c r="N56" s="2">
        <f>N36+N52</f>
        <v>12001</v>
      </c>
      <c r="O56" s="2">
        <f>O36+O52</f>
        <v>13084</v>
      </c>
      <c r="P56" s="2">
        <f>P36+P52</f>
        <v>14281</v>
      </c>
      <c r="Q56" s="2">
        <f>Q36+Q52</f>
        <v>15592</v>
      </c>
      <c r="R56" s="39"/>
      <c r="S56" s="2"/>
      <c r="T56" s="2"/>
    </row>
  </sheetData>
  <mergeCells count="75">
    <mergeCell ref="B29:B32"/>
    <mergeCell ref="C29:E32"/>
    <mergeCell ref="F29:J32"/>
    <mergeCell ref="K29:K32"/>
    <mergeCell ref="L29:L32"/>
    <mergeCell ref="B33:B36"/>
    <mergeCell ref="C33:E36"/>
    <mergeCell ref="F33:J36"/>
    <mergeCell ref="K33:K36"/>
    <mergeCell ref="L33:L36"/>
    <mergeCell ref="B53:B56"/>
    <mergeCell ref="C53:E56"/>
    <mergeCell ref="F53:J56"/>
    <mergeCell ref="K53:K56"/>
    <mergeCell ref="L53:L56"/>
    <mergeCell ref="B45:B48"/>
    <mergeCell ref="C45:E48"/>
    <mergeCell ref="F45:J48"/>
    <mergeCell ref="K45:K48"/>
    <mergeCell ref="L45:L48"/>
    <mergeCell ref="B49:B52"/>
    <mergeCell ref="C49:E52"/>
    <mergeCell ref="F49:J52"/>
    <mergeCell ref="K49:K52"/>
    <mergeCell ref="L49:L52"/>
    <mergeCell ref="B41:B44"/>
    <mergeCell ref="C41:E44"/>
    <mergeCell ref="F41:J44"/>
    <mergeCell ref="K41:K44"/>
    <mergeCell ref="L41:L44"/>
    <mergeCell ref="B37:B40"/>
    <mergeCell ref="C37:E40"/>
    <mergeCell ref="F37:J40"/>
    <mergeCell ref="K37:K40"/>
    <mergeCell ref="L37:L40"/>
    <mergeCell ref="B26:B28"/>
    <mergeCell ref="C26:E28"/>
    <mergeCell ref="F26:J28"/>
    <mergeCell ref="K26:K28"/>
    <mergeCell ref="L26:L28"/>
    <mergeCell ref="B20:E20"/>
    <mergeCell ref="D18:E18"/>
    <mergeCell ref="B24:T24"/>
    <mergeCell ref="C25:E25"/>
    <mergeCell ref="F25:J25"/>
    <mergeCell ref="B9:T9"/>
    <mergeCell ref="B11:T11"/>
    <mergeCell ref="D15:E15"/>
    <mergeCell ref="D16:E16"/>
    <mergeCell ref="D17:E17"/>
    <mergeCell ref="B2:I2"/>
    <mergeCell ref="J2:L2"/>
    <mergeCell ref="B4:T4"/>
    <mergeCell ref="B5:T5"/>
    <mergeCell ref="C7:E7"/>
    <mergeCell ref="G7:I7"/>
    <mergeCell ref="J7:K7"/>
    <mergeCell ref="L7:O7"/>
    <mergeCell ref="Q7:R7"/>
    <mergeCell ref="P21:S21"/>
    <mergeCell ref="B22:E22"/>
    <mergeCell ref="F22:I22"/>
    <mergeCell ref="P22:R22"/>
    <mergeCell ref="J23:M23"/>
    <mergeCell ref="N23:O23"/>
    <mergeCell ref="P23:R23"/>
    <mergeCell ref="S23:T23"/>
    <mergeCell ref="B21:C21"/>
    <mergeCell ref="D21:G21"/>
    <mergeCell ref="H21:K21"/>
    <mergeCell ref="L21:M21"/>
    <mergeCell ref="N21:O21"/>
    <mergeCell ref="S22:T22"/>
    <mergeCell ref="J22:M22"/>
    <mergeCell ref="N22:O22"/>
  </mergeCells>
  <phoneticPr fontId="1"/>
  <printOptions horizontalCentered="1"/>
  <pageMargins left="0" right="0" top="0.74803149606299213" bottom="0.55118110236220474" header="0.31496062992125984" footer="0.31496062992125984"/>
  <pageSetup paperSize="8" scale="60" orientation="portrait" horizontalDpi="1200" verticalDpi="1200"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3"/>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71" t="s">
        <v>27</v>
      </c>
      <c r="C2" s="171"/>
      <c r="D2" s="171"/>
      <c r="E2" s="171"/>
      <c r="F2" s="171"/>
      <c r="G2" s="171"/>
      <c r="H2" s="171"/>
      <c r="I2" s="171"/>
      <c r="J2" s="172" t="s">
        <v>369</v>
      </c>
      <c r="K2" s="172"/>
      <c r="L2" s="172"/>
      <c r="M2" s="40" t="s">
        <v>370</v>
      </c>
      <c r="N2" s="40"/>
      <c r="O2" s="40"/>
      <c r="P2" s="40"/>
      <c r="Q2" s="40"/>
      <c r="R2" s="40"/>
      <c r="S2" s="40"/>
      <c r="T2" s="7"/>
    </row>
    <row r="3" spans="2:20" ht="31.5" x14ac:dyDescent="1.05">
      <c r="B3" s="8"/>
      <c r="C3" s="30" t="s">
        <v>34</v>
      </c>
      <c r="D3" s="8"/>
      <c r="E3" s="8"/>
      <c r="F3" s="8"/>
      <c r="G3" s="30" t="s">
        <v>52</v>
      </c>
      <c r="H3" s="8"/>
      <c r="I3" s="8"/>
      <c r="J3" s="41" t="s">
        <v>53</v>
      </c>
      <c r="K3" s="9"/>
      <c r="L3" s="9"/>
      <c r="M3" s="9"/>
      <c r="N3" s="9"/>
      <c r="O3" s="9"/>
      <c r="P3" s="9"/>
      <c r="Q3" s="9"/>
      <c r="R3" s="9"/>
      <c r="S3" s="9"/>
      <c r="T3" s="10"/>
    </row>
    <row r="4" spans="2:20" ht="22.5" x14ac:dyDescent="0.55000000000000004">
      <c r="B4" s="173" t="s">
        <v>0</v>
      </c>
      <c r="C4" s="174"/>
      <c r="D4" s="174"/>
      <c r="E4" s="174"/>
      <c r="F4" s="174"/>
      <c r="G4" s="174"/>
      <c r="H4" s="174"/>
      <c r="I4" s="174"/>
      <c r="J4" s="174"/>
      <c r="K4" s="174"/>
      <c r="L4" s="174"/>
      <c r="M4" s="174"/>
      <c r="N4" s="174"/>
      <c r="O4" s="174"/>
      <c r="P4" s="174"/>
      <c r="Q4" s="174"/>
      <c r="R4" s="174"/>
      <c r="S4" s="174"/>
      <c r="T4" s="175"/>
    </row>
    <row r="5" spans="2:20" ht="67.75" customHeight="1" x14ac:dyDescent="0.55000000000000004">
      <c r="B5" s="125" t="s">
        <v>55</v>
      </c>
      <c r="C5" s="126"/>
      <c r="D5" s="126"/>
      <c r="E5" s="126"/>
      <c r="F5" s="126"/>
      <c r="G5" s="126"/>
      <c r="H5" s="126"/>
      <c r="I5" s="126"/>
      <c r="J5" s="126"/>
      <c r="K5" s="126"/>
      <c r="L5" s="126"/>
      <c r="M5" s="126"/>
      <c r="N5" s="126"/>
      <c r="O5" s="126"/>
      <c r="P5" s="126"/>
      <c r="Q5" s="126"/>
      <c r="R5" s="126"/>
      <c r="S5" s="126"/>
      <c r="T5" s="127"/>
    </row>
    <row r="6" spans="2:20" ht="6" customHeight="1" x14ac:dyDescent="0.55000000000000004"/>
    <row r="7" spans="2:20" ht="28.5" x14ac:dyDescent="0.95">
      <c r="B7" s="12">
        <v>1</v>
      </c>
      <c r="C7" s="167" t="s">
        <v>51</v>
      </c>
      <c r="D7" s="168"/>
      <c r="E7" s="169"/>
      <c r="F7" s="11">
        <v>1</v>
      </c>
      <c r="G7" s="170" t="s">
        <v>421</v>
      </c>
      <c r="H7" s="170"/>
      <c r="I7" s="17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25" t="s">
        <v>56</v>
      </c>
      <c r="C9" s="126"/>
      <c r="D9" s="126"/>
      <c r="E9" s="126"/>
      <c r="F9" s="126"/>
      <c r="G9" s="126"/>
      <c r="H9" s="126"/>
      <c r="I9" s="126"/>
      <c r="J9" s="126"/>
      <c r="K9" s="126"/>
      <c r="L9" s="126"/>
      <c r="M9" s="126"/>
      <c r="N9" s="126"/>
      <c r="O9" s="126"/>
      <c r="P9" s="126"/>
      <c r="Q9" s="126"/>
      <c r="R9" s="126"/>
      <c r="S9" s="126"/>
      <c r="T9" s="12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25" t="s">
        <v>139</v>
      </c>
      <c r="C11" s="126"/>
      <c r="D11" s="126"/>
      <c r="E11" s="126"/>
      <c r="F11" s="126"/>
      <c r="G11" s="126"/>
      <c r="H11" s="126"/>
      <c r="I11" s="126"/>
      <c r="J11" s="126"/>
      <c r="K11" s="126"/>
      <c r="L11" s="126"/>
      <c r="M11" s="126"/>
      <c r="N11" s="126"/>
      <c r="O11" s="126"/>
      <c r="P11" s="126"/>
      <c r="Q11" s="126"/>
      <c r="R11" s="126"/>
      <c r="S11" s="126"/>
      <c r="T11" s="127"/>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57</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34" t="s">
        <v>58</v>
      </c>
      <c r="E15" s="135"/>
      <c r="F15" s="47"/>
      <c r="G15" s="47" t="s">
        <v>71</v>
      </c>
      <c r="H15" s="47"/>
      <c r="I15" s="47"/>
      <c r="J15" s="47"/>
      <c r="K15" s="47"/>
      <c r="L15" s="47"/>
      <c r="M15" s="47"/>
      <c r="N15" s="47"/>
      <c r="O15" s="47"/>
      <c r="P15" s="47"/>
      <c r="Q15" s="47"/>
      <c r="R15" s="47"/>
      <c r="S15" s="47"/>
      <c r="T15" s="48"/>
    </row>
    <row r="16" spans="2:20" ht="19.75" customHeight="1" thickBot="1" x14ac:dyDescent="0.6">
      <c r="B16" s="46"/>
      <c r="C16" s="47"/>
      <c r="D16" s="136" t="s">
        <v>60</v>
      </c>
      <c r="E16" s="137"/>
      <c r="F16" s="47"/>
      <c r="G16" s="47" t="s">
        <v>95</v>
      </c>
      <c r="H16" s="47"/>
      <c r="I16" s="47"/>
      <c r="J16" s="47"/>
      <c r="K16" s="47"/>
      <c r="L16" s="47"/>
      <c r="M16" s="47"/>
      <c r="N16" s="47"/>
      <c r="O16" s="47"/>
      <c r="P16" s="47"/>
      <c r="Q16" s="47"/>
      <c r="R16" s="47"/>
      <c r="S16" s="47"/>
      <c r="T16" s="48"/>
    </row>
    <row r="17" spans="2:20" ht="19.75" customHeight="1" thickBot="1" x14ac:dyDescent="0.6">
      <c r="B17" s="46"/>
      <c r="C17" s="47"/>
      <c r="D17" s="123" t="s">
        <v>61</v>
      </c>
      <c r="E17" s="124"/>
      <c r="F17" s="47"/>
      <c r="G17" s="47" t="s">
        <v>95</v>
      </c>
      <c r="H17" s="47"/>
      <c r="I17" s="47"/>
      <c r="J17" s="47"/>
      <c r="K17" s="47"/>
      <c r="L17" s="47"/>
      <c r="M17" s="47"/>
      <c r="N17" s="47"/>
      <c r="O17" s="47"/>
      <c r="P17" s="47"/>
      <c r="Q17" s="47"/>
      <c r="R17" s="47"/>
      <c r="S17" s="47"/>
      <c r="T17" s="48"/>
    </row>
    <row r="18" spans="2:20" ht="19.75" customHeight="1" thickBot="1" x14ac:dyDescent="0.6">
      <c r="B18" s="46"/>
      <c r="C18" s="47"/>
      <c r="D18" s="47"/>
      <c r="E18" s="47"/>
      <c r="F18" s="47"/>
      <c r="G18" s="47"/>
      <c r="H18" s="47"/>
      <c r="I18" s="47"/>
      <c r="J18" s="47"/>
      <c r="K18" s="47"/>
      <c r="L18" s="47"/>
      <c r="M18" s="47"/>
      <c r="N18" s="47"/>
      <c r="O18" s="47"/>
      <c r="P18" s="47"/>
      <c r="Q18" s="47"/>
      <c r="R18" s="47"/>
      <c r="S18" s="47"/>
      <c r="T18" s="48"/>
    </row>
    <row r="19" spans="2:20" ht="19.75" customHeight="1" thickBot="1" x14ac:dyDescent="0.6">
      <c r="B19" s="123" t="s">
        <v>62</v>
      </c>
      <c r="C19" s="124"/>
      <c r="D19" s="47"/>
      <c r="E19" s="47"/>
      <c r="F19" s="47"/>
      <c r="G19" s="47"/>
      <c r="H19" s="47"/>
      <c r="I19" s="47"/>
      <c r="J19" s="47"/>
      <c r="K19" s="47"/>
      <c r="L19" s="47"/>
      <c r="M19" s="47"/>
      <c r="N19" s="47"/>
      <c r="O19" s="47"/>
      <c r="P19" s="47"/>
      <c r="Q19" s="47"/>
      <c r="R19" s="47"/>
      <c r="S19" s="47"/>
      <c r="T19" s="48"/>
    </row>
    <row r="20" spans="2:20" ht="19.75" customHeight="1" thickBot="1" x14ac:dyDescent="0.6">
      <c r="B20" s="134" t="s">
        <v>63</v>
      </c>
      <c r="C20" s="135"/>
      <c r="D20" s="136" t="s">
        <v>64</v>
      </c>
      <c r="E20" s="138"/>
      <c r="F20" s="138"/>
      <c r="G20" s="137"/>
      <c r="H20" s="123" t="s">
        <v>65</v>
      </c>
      <c r="I20" s="139"/>
      <c r="J20" s="139"/>
      <c r="K20" s="124"/>
      <c r="L20" s="123" t="s">
        <v>66</v>
      </c>
      <c r="M20" s="124"/>
      <c r="N20" s="123" t="s">
        <v>67</v>
      </c>
      <c r="O20" s="124"/>
      <c r="P20" s="123" t="s">
        <v>68</v>
      </c>
      <c r="Q20" s="124"/>
      <c r="R20" s="123" t="s">
        <v>69</v>
      </c>
      <c r="S20" s="124"/>
      <c r="T20" s="48"/>
    </row>
    <row r="21" spans="2:20" ht="19.75" customHeight="1" thickBot="1" x14ac:dyDescent="0.6">
      <c r="B21" s="46"/>
      <c r="C21" s="47"/>
      <c r="D21" s="47"/>
      <c r="E21" s="47"/>
      <c r="F21" s="47"/>
      <c r="G21" s="47"/>
      <c r="H21" s="47"/>
      <c r="I21" s="47"/>
      <c r="J21" s="47"/>
      <c r="K21" s="47"/>
      <c r="L21" s="47"/>
      <c r="M21" s="47"/>
      <c r="N21" s="47"/>
      <c r="O21" s="47"/>
      <c r="P21" s="47"/>
      <c r="Q21" s="47"/>
      <c r="R21" s="47"/>
      <c r="S21" s="47"/>
      <c r="T21" s="48"/>
    </row>
    <row r="22" spans="2:20" ht="29" thickBot="1" x14ac:dyDescent="0.6">
      <c r="B22" s="128" t="s">
        <v>70</v>
      </c>
      <c r="C22" s="129"/>
      <c r="D22" s="129"/>
      <c r="E22" s="129"/>
      <c r="F22" s="129"/>
      <c r="G22" s="129"/>
      <c r="H22" s="129"/>
      <c r="I22" s="129"/>
      <c r="J22" s="129"/>
      <c r="K22" s="129"/>
      <c r="L22" s="129"/>
      <c r="M22" s="129"/>
      <c r="N22" s="129"/>
      <c r="O22" s="129"/>
      <c r="P22" s="129"/>
      <c r="Q22" s="129"/>
      <c r="R22" s="129"/>
      <c r="S22" s="129"/>
      <c r="T22" s="130"/>
    </row>
    <row r="23" spans="2:20" ht="22.5" x14ac:dyDescent="0.55000000000000004">
      <c r="B23" s="38" t="s">
        <v>1</v>
      </c>
      <c r="C23" s="131" t="s">
        <v>2</v>
      </c>
      <c r="D23" s="132"/>
      <c r="E23" s="133"/>
      <c r="F23" s="131" t="s">
        <v>12</v>
      </c>
      <c r="G23" s="132"/>
      <c r="H23" s="132"/>
      <c r="I23" s="132"/>
      <c r="J23" s="133"/>
      <c r="K23" s="35" t="s">
        <v>3</v>
      </c>
      <c r="L23" s="35" t="s">
        <v>4</v>
      </c>
      <c r="M23" s="36" t="s">
        <v>5</v>
      </c>
      <c r="N23" s="36" t="s">
        <v>6</v>
      </c>
      <c r="O23" s="36" t="s">
        <v>7</v>
      </c>
      <c r="P23" s="36" t="s">
        <v>8</v>
      </c>
      <c r="Q23" s="36" t="s">
        <v>9</v>
      </c>
      <c r="R23" s="36" t="s">
        <v>10</v>
      </c>
      <c r="S23" s="36" t="s">
        <v>11</v>
      </c>
      <c r="T23" s="37"/>
    </row>
    <row r="24" spans="2:20" ht="22.5" x14ac:dyDescent="0.55000000000000004">
      <c r="B24" s="140" t="s">
        <v>23</v>
      </c>
      <c r="C24" s="143" t="s">
        <v>41</v>
      </c>
      <c r="D24" s="144"/>
      <c r="E24" s="145"/>
      <c r="F24" s="143" t="s">
        <v>25</v>
      </c>
      <c r="G24" s="144"/>
      <c r="H24" s="144"/>
      <c r="I24" s="144"/>
      <c r="J24" s="145"/>
      <c r="K24" s="140" t="s">
        <v>21</v>
      </c>
      <c r="L24" s="140" t="s">
        <v>22</v>
      </c>
      <c r="M24" s="2">
        <v>95</v>
      </c>
      <c r="N24" s="2">
        <v>95</v>
      </c>
      <c r="O24" s="2">
        <v>95</v>
      </c>
      <c r="P24" s="2">
        <v>95</v>
      </c>
      <c r="Q24" s="2">
        <v>95</v>
      </c>
      <c r="R24" s="2">
        <v>95</v>
      </c>
      <c r="S24" s="2"/>
      <c r="T24" s="33"/>
    </row>
    <row r="25" spans="2:20" ht="22.5" x14ac:dyDescent="0.55000000000000004">
      <c r="B25" s="141"/>
      <c r="C25" s="146"/>
      <c r="D25" s="147"/>
      <c r="E25" s="148"/>
      <c r="F25" s="146"/>
      <c r="G25" s="147"/>
      <c r="H25" s="147"/>
      <c r="I25" s="147"/>
      <c r="J25" s="148"/>
      <c r="K25" s="141"/>
      <c r="L25" s="141"/>
      <c r="M25" s="45" t="s">
        <v>13</v>
      </c>
      <c r="N25" s="45" t="s">
        <v>14</v>
      </c>
      <c r="O25" s="45" t="s">
        <v>15</v>
      </c>
      <c r="P25" s="45" t="s">
        <v>16</v>
      </c>
      <c r="Q25" s="45" t="s">
        <v>17</v>
      </c>
      <c r="R25" s="45" t="s">
        <v>18</v>
      </c>
      <c r="S25" s="45" t="s">
        <v>19</v>
      </c>
      <c r="T25" s="45" t="s">
        <v>20</v>
      </c>
    </row>
    <row r="26" spans="2:20" ht="23" thickBot="1" x14ac:dyDescent="0.6">
      <c r="B26" s="142"/>
      <c r="C26" s="149"/>
      <c r="D26" s="150"/>
      <c r="E26" s="151"/>
      <c r="F26" s="149"/>
      <c r="G26" s="150"/>
      <c r="H26" s="150"/>
      <c r="I26" s="150"/>
      <c r="J26" s="151"/>
      <c r="K26" s="142"/>
      <c r="L26" s="142"/>
      <c r="M26" s="105">
        <v>95</v>
      </c>
      <c r="N26" s="105">
        <v>95</v>
      </c>
      <c r="O26" s="105">
        <v>95</v>
      </c>
      <c r="P26" s="105">
        <v>95</v>
      </c>
      <c r="Q26" s="105">
        <v>95</v>
      </c>
      <c r="R26" s="105">
        <v>95</v>
      </c>
      <c r="S26" s="105"/>
      <c r="T26" s="105"/>
    </row>
    <row r="27" spans="2:20" ht="22.5" x14ac:dyDescent="0.55000000000000004">
      <c r="B27" s="155" t="s">
        <v>33</v>
      </c>
      <c r="C27" s="156" t="s">
        <v>42</v>
      </c>
      <c r="D27" s="157"/>
      <c r="E27" s="158"/>
      <c r="F27" s="165" t="s">
        <v>124</v>
      </c>
      <c r="G27" s="157"/>
      <c r="H27" s="157"/>
      <c r="I27" s="157"/>
      <c r="J27" s="158"/>
      <c r="K27" s="155" t="s">
        <v>96</v>
      </c>
      <c r="L27" s="155" t="s">
        <v>43</v>
      </c>
      <c r="M27" s="106" t="s">
        <v>5</v>
      </c>
      <c r="N27" s="106" t="s">
        <v>6</v>
      </c>
      <c r="O27" s="106" t="s">
        <v>7</v>
      </c>
      <c r="P27" s="106" t="s">
        <v>8</v>
      </c>
      <c r="Q27" s="106" t="s">
        <v>9</v>
      </c>
      <c r="R27" s="106" t="s">
        <v>10</v>
      </c>
      <c r="S27" s="106" t="s">
        <v>11</v>
      </c>
      <c r="T27" s="107"/>
    </row>
    <row r="28" spans="2:20" ht="22.5" x14ac:dyDescent="0.55000000000000004">
      <c r="B28" s="141"/>
      <c r="C28" s="159"/>
      <c r="D28" s="160"/>
      <c r="E28" s="161"/>
      <c r="F28" s="159"/>
      <c r="G28" s="160"/>
      <c r="H28" s="160"/>
      <c r="I28" s="160"/>
      <c r="J28" s="161"/>
      <c r="K28" s="141"/>
      <c r="L28" s="141"/>
      <c r="M28" s="39">
        <v>100</v>
      </c>
      <c r="N28" s="39">
        <v>110</v>
      </c>
      <c r="O28" s="39">
        <v>121</v>
      </c>
      <c r="P28" s="39">
        <v>133</v>
      </c>
      <c r="Q28" s="39">
        <v>146</v>
      </c>
      <c r="R28" s="39">
        <v>160</v>
      </c>
      <c r="S28" s="39">
        <f>SUM(M28:R28)</f>
        <v>770</v>
      </c>
      <c r="T28" s="33"/>
    </row>
    <row r="29" spans="2:20" ht="22.5" x14ac:dyDescent="0.55000000000000004">
      <c r="B29" s="141"/>
      <c r="C29" s="159"/>
      <c r="D29" s="160"/>
      <c r="E29" s="161"/>
      <c r="F29" s="159"/>
      <c r="G29" s="160"/>
      <c r="H29" s="160"/>
      <c r="I29" s="160"/>
      <c r="J29" s="161"/>
      <c r="K29" s="141"/>
      <c r="L29" s="141"/>
      <c r="M29" s="45" t="s">
        <v>13</v>
      </c>
      <c r="N29" s="45" t="s">
        <v>14</v>
      </c>
      <c r="O29" s="45" t="s">
        <v>15</v>
      </c>
      <c r="P29" s="45" t="s">
        <v>16</v>
      </c>
      <c r="Q29" s="45" t="s">
        <v>17</v>
      </c>
      <c r="R29" s="45" t="s">
        <v>18</v>
      </c>
      <c r="S29" s="45" t="s">
        <v>19</v>
      </c>
      <c r="T29" s="45" t="s">
        <v>20</v>
      </c>
    </row>
    <row r="30" spans="2:20" ht="23" thickBot="1" x14ac:dyDescent="0.6">
      <c r="B30" s="142"/>
      <c r="C30" s="162"/>
      <c r="D30" s="163"/>
      <c r="E30" s="164"/>
      <c r="F30" s="162"/>
      <c r="G30" s="163"/>
      <c r="H30" s="163"/>
      <c r="I30" s="163"/>
      <c r="J30" s="164"/>
      <c r="K30" s="142"/>
      <c r="L30" s="142"/>
      <c r="M30" s="108">
        <v>176</v>
      </c>
      <c r="N30" s="108">
        <v>193</v>
      </c>
      <c r="O30" s="108">
        <v>212</v>
      </c>
      <c r="P30" s="108">
        <v>233</v>
      </c>
      <c r="Q30" s="108">
        <v>256</v>
      </c>
      <c r="R30" s="108">
        <v>281</v>
      </c>
      <c r="S30" s="108">
        <f>SUM(M30:R30)</f>
        <v>1351</v>
      </c>
      <c r="T30" s="108">
        <f>S28+S30</f>
        <v>2121</v>
      </c>
    </row>
    <row r="31" spans="2:20" ht="18" customHeight="1" x14ac:dyDescent="0.55000000000000004">
      <c r="B31" s="155" t="s">
        <v>39</v>
      </c>
      <c r="C31" s="152" t="s">
        <v>24</v>
      </c>
      <c r="D31" s="153"/>
      <c r="E31" s="154"/>
      <c r="F31" s="166" t="s">
        <v>40</v>
      </c>
      <c r="G31" s="153"/>
      <c r="H31" s="153"/>
      <c r="I31" s="153"/>
      <c r="J31" s="154"/>
      <c r="K31" s="155" t="s">
        <v>21</v>
      </c>
      <c r="L31" s="155" t="s">
        <v>22</v>
      </c>
      <c r="M31" s="106" t="s">
        <v>5</v>
      </c>
      <c r="N31" s="106" t="s">
        <v>6</v>
      </c>
      <c r="O31" s="106" t="s">
        <v>7</v>
      </c>
      <c r="P31" s="106" t="s">
        <v>8</v>
      </c>
      <c r="Q31" s="106" t="s">
        <v>9</v>
      </c>
      <c r="R31" s="106" t="s">
        <v>10</v>
      </c>
      <c r="S31" s="106" t="s">
        <v>11</v>
      </c>
      <c r="T31" s="107"/>
    </row>
    <row r="32" spans="2:20" ht="22.5" x14ac:dyDescent="0.55000000000000004">
      <c r="B32" s="141"/>
      <c r="C32" s="146"/>
      <c r="D32" s="147"/>
      <c r="E32" s="148"/>
      <c r="F32" s="146"/>
      <c r="G32" s="147"/>
      <c r="H32" s="147"/>
      <c r="I32" s="147"/>
      <c r="J32" s="148"/>
      <c r="K32" s="141"/>
      <c r="L32" s="141"/>
      <c r="M32" s="2">
        <v>9500</v>
      </c>
      <c r="N32" s="2">
        <v>10450</v>
      </c>
      <c r="O32" s="2">
        <v>11495</v>
      </c>
      <c r="P32" s="2">
        <v>12635</v>
      </c>
      <c r="Q32" s="2">
        <v>13870</v>
      </c>
      <c r="R32" s="2">
        <v>15200</v>
      </c>
      <c r="S32" s="2">
        <f>SUM(M32:R32)</f>
        <v>73150</v>
      </c>
      <c r="T32" s="33"/>
    </row>
    <row r="33" spans="2:21" ht="22.5" x14ac:dyDescent="0.55000000000000004">
      <c r="B33" s="141"/>
      <c r="C33" s="146"/>
      <c r="D33" s="147"/>
      <c r="E33" s="148"/>
      <c r="F33" s="146"/>
      <c r="G33" s="147"/>
      <c r="H33" s="147"/>
      <c r="I33" s="147"/>
      <c r="J33" s="148"/>
      <c r="K33" s="141"/>
      <c r="L33" s="141"/>
      <c r="M33" s="45" t="s">
        <v>13</v>
      </c>
      <c r="N33" s="45" t="s">
        <v>14</v>
      </c>
      <c r="O33" s="45" t="s">
        <v>15</v>
      </c>
      <c r="P33" s="45" t="s">
        <v>16</v>
      </c>
      <c r="Q33" s="45" t="s">
        <v>17</v>
      </c>
      <c r="R33" s="45" t="s">
        <v>18</v>
      </c>
      <c r="S33" s="45" t="s">
        <v>19</v>
      </c>
      <c r="T33" s="45" t="s">
        <v>20</v>
      </c>
      <c r="U33" s="3"/>
    </row>
    <row r="34" spans="2:21" ht="23" thickBot="1" x14ac:dyDescent="0.6">
      <c r="B34" s="142"/>
      <c r="C34" s="149"/>
      <c r="D34" s="150"/>
      <c r="E34" s="151"/>
      <c r="F34" s="149"/>
      <c r="G34" s="150"/>
      <c r="H34" s="150"/>
      <c r="I34" s="150"/>
      <c r="J34" s="151"/>
      <c r="K34" s="142"/>
      <c r="L34" s="142"/>
      <c r="M34" s="105">
        <v>16720</v>
      </c>
      <c r="N34" s="105">
        <v>18335</v>
      </c>
      <c r="O34" s="105">
        <v>20140</v>
      </c>
      <c r="P34" s="105">
        <v>22135</v>
      </c>
      <c r="Q34" s="105">
        <v>24320</v>
      </c>
      <c r="R34" s="105">
        <v>26695</v>
      </c>
      <c r="S34" s="105">
        <f>SUM(M34:R34)</f>
        <v>128345</v>
      </c>
      <c r="T34" s="105">
        <f>S32+S34</f>
        <v>201495</v>
      </c>
      <c r="U34" s="4"/>
    </row>
    <row r="35" spans="2:21" ht="22.5" x14ac:dyDescent="0.55000000000000004">
      <c r="B35" s="155" t="s">
        <v>44</v>
      </c>
      <c r="C35" s="152" t="s">
        <v>75</v>
      </c>
      <c r="D35" s="153"/>
      <c r="E35" s="154"/>
      <c r="F35" s="166" t="s">
        <v>73</v>
      </c>
      <c r="G35" s="153"/>
      <c r="H35" s="153"/>
      <c r="I35" s="153"/>
      <c r="J35" s="154"/>
      <c r="K35" s="155"/>
      <c r="L35" s="155" t="s">
        <v>74</v>
      </c>
      <c r="M35" s="106" t="s">
        <v>5</v>
      </c>
      <c r="N35" s="106" t="s">
        <v>6</v>
      </c>
      <c r="O35" s="106" t="s">
        <v>7</v>
      </c>
      <c r="P35" s="106" t="s">
        <v>8</v>
      </c>
      <c r="Q35" s="106" t="s">
        <v>9</v>
      </c>
      <c r="R35" s="106" t="s">
        <v>10</v>
      </c>
      <c r="S35" s="106" t="s">
        <v>11</v>
      </c>
      <c r="T35" s="107"/>
      <c r="U35" s="4"/>
    </row>
    <row r="36" spans="2:21" ht="22.5" x14ac:dyDescent="0.55000000000000004">
      <c r="B36" s="141"/>
      <c r="C36" s="146"/>
      <c r="D36" s="147"/>
      <c r="E36" s="148"/>
      <c r="F36" s="146"/>
      <c r="G36" s="147"/>
      <c r="H36" s="147"/>
      <c r="I36" s="147"/>
      <c r="J36" s="148"/>
      <c r="K36" s="141"/>
      <c r="L36" s="141"/>
      <c r="M36" s="49">
        <v>60</v>
      </c>
      <c r="N36" s="49">
        <v>60</v>
      </c>
      <c r="O36" s="49">
        <v>60</v>
      </c>
      <c r="P36" s="49">
        <v>60</v>
      </c>
      <c r="Q36" s="49">
        <v>60</v>
      </c>
      <c r="R36" s="49">
        <v>60</v>
      </c>
      <c r="S36" s="2"/>
      <c r="T36" s="33"/>
      <c r="U36" s="4"/>
    </row>
    <row r="37" spans="2:21" ht="22.5" x14ac:dyDescent="0.55000000000000004">
      <c r="B37" s="141"/>
      <c r="C37" s="146"/>
      <c r="D37" s="147"/>
      <c r="E37" s="148"/>
      <c r="F37" s="146"/>
      <c r="G37" s="147"/>
      <c r="H37" s="147"/>
      <c r="I37" s="147"/>
      <c r="J37" s="148"/>
      <c r="K37" s="141"/>
      <c r="L37" s="141"/>
      <c r="M37" s="45" t="s">
        <v>13</v>
      </c>
      <c r="N37" s="45" t="s">
        <v>14</v>
      </c>
      <c r="O37" s="45" t="s">
        <v>15</v>
      </c>
      <c r="P37" s="45" t="s">
        <v>16</v>
      </c>
      <c r="Q37" s="45" t="s">
        <v>17</v>
      </c>
      <c r="R37" s="45" t="s">
        <v>18</v>
      </c>
      <c r="S37" s="45" t="s">
        <v>19</v>
      </c>
      <c r="T37" s="45" t="s">
        <v>20</v>
      </c>
      <c r="U37" s="4"/>
    </row>
    <row r="38" spans="2:21" ht="23" thickBot="1" x14ac:dyDescent="0.6">
      <c r="B38" s="142"/>
      <c r="C38" s="149"/>
      <c r="D38" s="150"/>
      <c r="E38" s="151"/>
      <c r="F38" s="149"/>
      <c r="G38" s="150"/>
      <c r="H38" s="150"/>
      <c r="I38" s="150"/>
      <c r="J38" s="151"/>
      <c r="K38" s="142"/>
      <c r="L38" s="142"/>
      <c r="M38" s="109">
        <v>60</v>
      </c>
      <c r="N38" s="109">
        <v>60</v>
      </c>
      <c r="O38" s="109">
        <v>60</v>
      </c>
      <c r="P38" s="109">
        <v>60</v>
      </c>
      <c r="Q38" s="109">
        <v>60</v>
      </c>
      <c r="R38" s="109">
        <v>60</v>
      </c>
      <c r="S38" s="105"/>
      <c r="T38" s="105"/>
      <c r="U38" s="4"/>
    </row>
    <row r="39" spans="2:21" ht="22.5" x14ac:dyDescent="0.55000000000000004">
      <c r="B39" s="155" t="s">
        <v>45</v>
      </c>
      <c r="C39" s="152" t="s">
        <v>76</v>
      </c>
      <c r="D39" s="153"/>
      <c r="E39" s="154"/>
      <c r="F39" s="166" t="s">
        <v>125</v>
      </c>
      <c r="G39" s="153"/>
      <c r="H39" s="153"/>
      <c r="I39" s="153"/>
      <c r="J39" s="154"/>
      <c r="K39" s="155" t="s">
        <v>21</v>
      </c>
      <c r="L39" s="155" t="s">
        <v>22</v>
      </c>
      <c r="M39" s="106" t="s">
        <v>5</v>
      </c>
      <c r="N39" s="106" t="s">
        <v>6</v>
      </c>
      <c r="O39" s="106" t="s">
        <v>7</v>
      </c>
      <c r="P39" s="106" t="s">
        <v>8</v>
      </c>
      <c r="Q39" s="106" t="s">
        <v>9</v>
      </c>
      <c r="R39" s="106" t="s">
        <v>10</v>
      </c>
      <c r="S39" s="106" t="s">
        <v>11</v>
      </c>
      <c r="T39" s="107"/>
      <c r="U39" s="4"/>
    </row>
    <row r="40" spans="2:21" ht="22.5" x14ac:dyDescent="0.55000000000000004">
      <c r="B40" s="141"/>
      <c r="C40" s="146"/>
      <c r="D40" s="147"/>
      <c r="E40" s="148"/>
      <c r="F40" s="146"/>
      <c r="G40" s="147"/>
      <c r="H40" s="147"/>
      <c r="I40" s="147"/>
      <c r="J40" s="148"/>
      <c r="K40" s="141"/>
      <c r="L40" s="141"/>
      <c r="M40" s="2">
        <f>ROUND(M32*M36/100,0)</f>
        <v>5700</v>
      </c>
      <c r="N40" s="2">
        <f t="shared" ref="N40:R42" si="0">ROUND(N32*N36/100,0)</f>
        <v>6270</v>
      </c>
      <c r="O40" s="2">
        <f t="shared" si="0"/>
        <v>6897</v>
      </c>
      <c r="P40" s="2">
        <f t="shared" si="0"/>
        <v>7581</v>
      </c>
      <c r="Q40" s="2">
        <f t="shared" si="0"/>
        <v>8322</v>
      </c>
      <c r="R40" s="2">
        <f t="shared" si="0"/>
        <v>9120</v>
      </c>
      <c r="S40" s="2">
        <f>SUM(M40:R40)</f>
        <v>43890</v>
      </c>
      <c r="T40" s="33"/>
      <c r="U40" s="4"/>
    </row>
    <row r="41" spans="2:21" ht="22.5" x14ac:dyDescent="0.55000000000000004">
      <c r="B41" s="141"/>
      <c r="C41" s="146"/>
      <c r="D41" s="147"/>
      <c r="E41" s="148"/>
      <c r="F41" s="146"/>
      <c r="G41" s="147"/>
      <c r="H41" s="147"/>
      <c r="I41" s="147"/>
      <c r="J41" s="148"/>
      <c r="K41" s="141"/>
      <c r="L41" s="141"/>
      <c r="M41" s="45" t="s">
        <v>13</v>
      </c>
      <c r="N41" s="45" t="s">
        <v>14</v>
      </c>
      <c r="O41" s="45" t="s">
        <v>15</v>
      </c>
      <c r="P41" s="45" t="s">
        <v>16</v>
      </c>
      <c r="Q41" s="45" t="s">
        <v>17</v>
      </c>
      <c r="R41" s="45" t="s">
        <v>18</v>
      </c>
      <c r="S41" s="45" t="s">
        <v>19</v>
      </c>
      <c r="T41" s="45" t="s">
        <v>20</v>
      </c>
      <c r="U41" s="4"/>
    </row>
    <row r="42" spans="2:21" ht="23" thickBot="1" x14ac:dyDescent="0.6">
      <c r="B42" s="142"/>
      <c r="C42" s="149"/>
      <c r="D42" s="150"/>
      <c r="E42" s="151"/>
      <c r="F42" s="149"/>
      <c r="G42" s="150"/>
      <c r="H42" s="150"/>
      <c r="I42" s="150"/>
      <c r="J42" s="151"/>
      <c r="K42" s="142"/>
      <c r="L42" s="142"/>
      <c r="M42" s="105">
        <f>ROUND(M34*M38/100,0)</f>
        <v>10032</v>
      </c>
      <c r="N42" s="105">
        <f t="shared" si="0"/>
        <v>11001</v>
      </c>
      <c r="O42" s="105">
        <f t="shared" si="0"/>
        <v>12084</v>
      </c>
      <c r="P42" s="105">
        <f t="shared" si="0"/>
        <v>13281</v>
      </c>
      <c r="Q42" s="105">
        <f t="shared" si="0"/>
        <v>14592</v>
      </c>
      <c r="R42" s="105">
        <f t="shared" si="0"/>
        <v>16017</v>
      </c>
      <c r="S42" s="105">
        <f>SUM(M42:R42)</f>
        <v>77007</v>
      </c>
      <c r="T42" s="105">
        <f>S40+S42</f>
        <v>120897</v>
      </c>
      <c r="U42" s="4"/>
    </row>
    <row r="43" spans="2:21" ht="21.65" customHeight="1" x14ac:dyDescent="0.55000000000000004">
      <c r="B43" s="155" t="s">
        <v>46</v>
      </c>
      <c r="C43" s="152" t="s">
        <v>77</v>
      </c>
      <c r="D43" s="153"/>
      <c r="E43" s="154"/>
      <c r="F43" s="166" t="s">
        <v>73</v>
      </c>
      <c r="G43" s="153"/>
      <c r="H43" s="153"/>
      <c r="I43" s="153"/>
      <c r="J43" s="154"/>
      <c r="K43" s="155"/>
      <c r="L43" s="155" t="s">
        <v>74</v>
      </c>
      <c r="M43" s="106" t="s">
        <v>5</v>
      </c>
      <c r="N43" s="106" t="s">
        <v>6</v>
      </c>
      <c r="O43" s="106" t="s">
        <v>7</v>
      </c>
      <c r="P43" s="106" t="s">
        <v>8</v>
      </c>
      <c r="Q43" s="106" t="s">
        <v>9</v>
      </c>
      <c r="R43" s="106" t="s">
        <v>10</v>
      </c>
      <c r="S43" s="106" t="s">
        <v>11</v>
      </c>
      <c r="T43" s="107"/>
      <c r="U43" s="4"/>
    </row>
    <row r="44" spans="2:21" ht="22.5" x14ac:dyDescent="0.55000000000000004">
      <c r="B44" s="141"/>
      <c r="C44" s="146"/>
      <c r="D44" s="147"/>
      <c r="E44" s="148"/>
      <c r="F44" s="146"/>
      <c r="G44" s="147"/>
      <c r="H44" s="147"/>
      <c r="I44" s="147"/>
      <c r="J44" s="148"/>
      <c r="K44" s="141"/>
      <c r="L44" s="141"/>
      <c r="M44" s="49">
        <v>10</v>
      </c>
      <c r="N44" s="49">
        <v>10</v>
      </c>
      <c r="O44" s="49">
        <v>10</v>
      </c>
      <c r="P44" s="49">
        <v>10</v>
      </c>
      <c r="Q44" s="49">
        <v>10</v>
      </c>
      <c r="R44" s="49">
        <v>10</v>
      </c>
      <c r="S44" s="2"/>
      <c r="T44" s="33"/>
      <c r="U44" s="4"/>
    </row>
    <row r="45" spans="2:21" ht="22.5" x14ac:dyDescent="0.55000000000000004">
      <c r="B45" s="141"/>
      <c r="C45" s="146"/>
      <c r="D45" s="147"/>
      <c r="E45" s="148"/>
      <c r="F45" s="146"/>
      <c r="G45" s="147"/>
      <c r="H45" s="147"/>
      <c r="I45" s="147"/>
      <c r="J45" s="148"/>
      <c r="K45" s="141"/>
      <c r="L45" s="141"/>
      <c r="M45" s="45" t="s">
        <v>13</v>
      </c>
      <c r="N45" s="45" t="s">
        <v>14</v>
      </c>
      <c r="O45" s="45" t="s">
        <v>15</v>
      </c>
      <c r="P45" s="45" t="s">
        <v>16</v>
      </c>
      <c r="Q45" s="45" t="s">
        <v>17</v>
      </c>
      <c r="R45" s="45" t="s">
        <v>18</v>
      </c>
      <c r="S45" s="45" t="s">
        <v>19</v>
      </c>
      <c r="T45" s="45" t="s">
        <v>20</v>
      </c>
      <c r="U45" s="4"/>
    </row>
    <row r="46" spans="2:21" ht="23" thickBot="1" x14ac:dyDescent="0.6">
      <c r="B46" s="142"/>
      <c r="C46" s="149"/>
      <c r="D46" s="150"/>
      <c r="E46" s="151"/>
      <c r="F46" s="149"/>
      <c r="G46" s="150"/>
      <c r="H46" s="150"/>
      <c r="I46" s="150"/>
      <c r="J46" s="151"/>
      <c r="K46" s="142"/>
      <c r="L46" s="142"/>
      <c r="M46" s="109">
        <v>10</v>
      </c>
      <c r="N46" s="109">
        <v>10</v>
      </c>
      <c r="O46" s="109">
        <v>10</v>
      </c>
      <c r="P46" s="109">
        <v>10</v>
      </c>
      <c r="Q46" s="109">
        <v>10</v>
      </c>
      <c r="R46" s="109">
        <v>10</v>
      </c>
      <c r="S46" s="105"/>
      <c r="T46" s="105"/>
      <c r="U46" s="4"/>
    </row>
    <row r="47" spans="2:21" ht="22.5" x14ac:dyDescent="0.55000000000000004">
      <c r="B47" s="155" t="s">
        <v>79</v>
      </c>
      <c r="C47" s="152" t="s">
        <v>78</v>
      </c>
      <c r="D47" s="153"/>
      <c r="E47" s="154"/>
      <c r="F47" s="166" t="s">
        <v>120</v>
      </c>
      <c r="G47" s="153"/>
      <c r="H47" s="153"/>
      <c r="I47" s="153"/>
      <c r="J47" s="154"/>
      <c r="K47" s="155" t="s">
        <v>21</v>
      </c>
      <c r="L47" s="155" t="s">
        <v>22</v>
      </c>
      <c r="M47" s="106" t="s">
        <v>5</v>
      </c>
      <c r="N47" s="106" t="s">
        <v>6</v>
      </c>
      <c r="O47" s="106" t="s">
        <v>7</v>
      </c>
      <c r="P47" s="106" t="s">
        <v>8</v>
      </c>
      <c r="Q47" s="106" t="s">
        <v>9</v>
      </c>
      <c r="R47" s="106" t="s">
        <v>10</v>
      </c>
      <c r="S47" s="106" t="s">
        <v>11</v>
      </c>
      <c r="T47" s="107"/>
      <c r="U47" s="4"/>
    </row>
    <row r="48" spans="2:21" ht="22.5" x14ac:dyDescent="0.55000000000000004">
      <c r="B48" s="141"/>
      <c r="C48" s="146"/>
      <c r="D48" s="147"/>
      <c r="E48" s="148"/>
      <c r="F48" s="146"/>
      <c r="G48" s="147"/>
      <c r="H48" s="147"/>
      <c r="I48" s="147"/>
      <c r="J48" s="148"/>
      <c r="K48" s="141"/>
      <c r="L48" s="141"/>
      <c r="M48" s="2">
        <f>ROUND(M32*M44/100,0)</f>
        <v>950</v>
      </c>
      <c r="N48" s="2">
        <f t="shared" ref="N48:R50" si="1">ROUND(N32*N44/100,0)</f>
        <v>1045</v>
      </c>
      <c r="O48" s="2">
        <f t="shared" si="1"/>
        <v>1150</v>
      </c>
      <c r="P48" s="2">
        <f t="shared" si="1"/>
        <v>1264</v>
      </c>
      <c r="Q48" s="2">
        <f t="shared" si="1"/>
        <v>1387</v>
      </c>
      <c r="R48" s="2">
        <f t="shared" si="1"/>
        <v>1520</v>
      </c>
      <c r="S48" s="2">
        <f>SUM(M48:R48)</f>
        <v>7316</v>
      </c>
      <c r="T48" s="33"/>
      <c r="U48" s="4"/>
    </row>
    <row r="49" spans="2:21" ht="22.5" x14ac:dyDescent="0.55000000000000004">
      <c r="B49" s="141"/>
      <c r="C49" s="146"/>
      <c r="D49" s="147"/>
      <c r="E49" s="148"/>
      <c r="F49" s="146"/>
      <c r="G49" s="147"/>
      <c r="H49" s="147"/>
      <c r="I49" s="147"/>
      <c r="J49" s="148"/>
      <c r="K49" s="141"/>
      <c r="L49" s="141"/>
      <c r="M49" s="45" t="s">
        <v>13</v>
      </c>
      <c r="N49" s="45" t="s">
        <v>14</v>
      </c>
      <c r="O49" s="45" t="s">
        <v>15</v>
      </c>
      <c r="P49" s="45" t="s">
        <v>16</v>
      </c>
      <c r="Q49" s="45" t="s">
        <v>17</v>
      </c>
      <c r="R49" s="45" t="s">
        <v>18</v>
      </c>
      <c r="S49" s="45" t="s">
        <v>19</v>
      </c>
      <c r="T49" s="45" t="s">
        <v>20</v>
      </c>
      <c r="U49" s="4"/>
    </row>
    <row r="50" spans="2:21" ht="23" thickBot="1" x14ac:dyDescent="0.6">
      <c r="B50" s="142"/>
      <c r="C50" s="149"/>
      <c r="D50" s="150"/>
      <c r="E50" s="151"/>
      <c r="F50" s="149"/>
      <c r="G50" s="150"/>
      <c r="H50" s="150"/>
      <c r="I50" s="150"/>
      <c r="J50" s="151"/>
      <c r="K50" s="142"/>
      <c r="L50" s="142"/>
      <c r="M50" s="105">
        <f>ROUND(M34*M46/100,0)</f>
        <v>1672</v>
      </c>
      <c r="N50" s="105">
        <f t="shared" si="1"/>
        <v>1834</v>
      </c>
      <c r="O50" s="105">
        <f t="shared" si="1"/>
        <v>2014</v>
      </c>
      <c r="P50" s="105">
        <f t="shared" si="1"/>
        <v>2214</v>
      </c>
      <c r="Q50" s="105">
        <f t="shared" si="1"/>
        <v>2432</v>
      </c>
      <c r="R50" s="105">
        <f t="shared" si="1"/>
        <v>2670</v>
      </c>
      <c r="S50" s="105">
        <f>SUM(M50:R50)</f>
        <v>12836</v>
      </c>
      <c r="T50" s="105">
        <f>S48+S50</f>
        <v>20152</v>
      </c>
      <c r="U50" s="4"/>
    </row>
    <row r="51" spans="2:21" ht="22.5" x14ac:dyDescent="0.55000000000000004">
      <c r="B51" s="155" t="s">
        <v>47</v>
      </c>
      <c r="C51" s="152" t="s">
        <v>80</v>
      </c>
      <c r="D51" s="153"/>
      <c r="E51" s="154"/>
      <c r="F51" s="166" t="s">
        <v>81</v>
      </c>
      <c r="G51" s="153"/>
      <c r="H51" s="153"/>
      <c r="I51" s="153"/>
      <c r="J51" s="154"/>
      <c r="K51" s="155" t="s">
        <v>21</v>
      </c>
      <c r="L51" s="155" t="s">
        <v>22</v>
      </c>
      <c r="M51" s="106" t="s">
        <v>5</v>
      </c>
      <c r="N51" s="106" t="s">
        <v>6</v>
      </c>
      <c r="O51" s="106" t="s">
        <v>7</v>
      </c>
      <c r="P51" s="106" t="s">
        <v>8</v>
      </c>
      <c r="Q51" s="106" t="s">
        <v>9</v>
      </c>
      <c r="R51" s="106" t="s">
        <v>10</v>
      </c>
      <c r="S51" s="106" t="s">
        <v>11</v>
      </c>
      <c r="T51" s="107"/>
      <c r="U51" s="4"/>
    </row>
    <row r="52" spans="2:21" ht="22.5" x14ac:dyDescent="0.55000000000000004">
      <c r="B52" s="141"/>
      <c r="C52" s="146"/>
      <c r="D52" s="147"/>
      <c r="E52" s="148"/>
      <c r="F52" s="146"/>
      <c r="G52" s="147"/>
      <c r="H52" s="147"/>
      <c r="I52" s="147"/>
      <c r="J52" s="148"/>
      <c r="K52" s="141"/>
      <c r="L52" s="141"/>
      <c r="M52" s="2">
        <f>M40+M48</f>
        <v>6650</v>
      </c>
      <c r="N52" s="2">
        <f t="shared" ref="N52:R54" si="2">N40+N48</f>
        <v>7315</v>
      </c>
      <c r="O52" s="2">
        <f t="shared" si="2"/>
        <v>8047</v>
      </c>
      <c r="P52" s="2">
        <f t="shared" si="2"/>
        <v>8845</v>
      </c>
      <c r="Q52" s="2">
        <f t="shared" si="2"/>
        <v>9709</v>
      </c>
      <c r="R52" s="2">
        <f t="shared" si="2"/>
        <v>10640</v>
      </c>
      <c r="S52" s="2">
        <f>SUM(M52:R52)</f>
        <v>51206</v>
      </c>
      <c r="T52" s="33"/>
      <c r="U52" s="4"/>
    </row>
    <row r="53" spans="2:21" ht="22.5" x14ac:dyDescent="0.55000000000000004">
      <c r="B53" s="141"/>
      <c r="C53" s="146"/>
      <c r="D53" s="147"/>
      <c r="E53" s="148"/>
      <c r="F53" s="146"/>
      <c r="G53" s="147"/>
      <c r="H53" s="147"/>
      <c r="I53" s="147"/>
      <c r="J53" s="148"/>
      <c r="K53" s="141"/>
      <c r="L53" s="141"/>
      <c r="M53" s="45" t="s">
        <v>13</v>
      </c>
      <c r="N53" s="45" t="s">
        <v>14</v>
      </c>
      <c r="O53" s="45" t="s">
        <v>15</v>
      </c>
      <c r="P53" s="45" t="s">
        <v>16</v>
      </c>
      <c r="Q53" s="45" t="s">
        <v>17</v>
      </c>
      <c r="R53" s="45" t="s">
        <v>18</v>
      </c>
      <c r="S53" s="45" t="s">
        <v>19</v>
      </c>
      <c r="T53" s="45" t="s">
        <v>20</v>
      </c>
      <c r="U53" s="4"/>
    </row>
    <row r="54" spans="2:21" ht="23" thickBot="1" x14ac:dyDescent="0.6">
      <c r="B54" s="142"/>
      <c r="C54" s="149"/>
      <c r="D54" s="150"/>
      <c r="E54" s="151"/>
      <c r="F54" s="149"/>
      <c r="G54" s="150"/>
      <c r="H54" s="150"/>
      <c r="I54" s="150"/>
      <c r="J54" s="151"/>
      <c r="K54" s="142"/>
      <c r="L54" s="142"/>
      <c r="M54" s="105">
        <f>M42+M50</f>
        <v>11704</v>
      </c>
      <c r="N54" s="105">
        <f t="shared" si="2"/>
        <v>12835</v>
      </c>
      <c r="O54" s="105">
        <f t="shared" si="2"/>
        <v>14098</v>
      </c>
      <c r="P54" s="105">
        <f t="shared" si="2"/>
        <v>15495</v>
      </c>
      <c r="Q54" s="105">
        <f t="shared" si="2"/>
        <v>17024</v>
      </c>
      <c r="R54" s="105">
        <f t="shared" si="2"/>
        <v>18687</v>
      </c>
      <c r="S54" s="105">
        <f>SUM(M54:R54)</f>
        <v>89843</v>
      </c>
      <c r="T54" s="105">
        <f>S52+S54</f>
        <v>141049</v>
      </c>
      <c r="U54" s="4"/>
    </row>
    <row r="55" spans="2:21" ht="22.5" x14ac:dyDescent="0.55000000000000004">
      <c r="B55" s="155" t="s">
        <v>82</v>
      </c>
      <c r="C55" s="152" t="s">
        <v>83</v>
      </c>
      <c r="D55" s="153"/>
      <c r="E55" s="154"/>
      <c r="F55" s="166" t="s">
        <v>84</v>
      </c>
      <c r="G55" s="153"/>
      <c r="H55" s="153"/>
      <c r="I55" s="153"/>
      <c r="J55" s="154"/>
      <c r="K55" s="155" t="s">
        <v>21</v>
      </c>
      <c r="L55" s="155" t="s">
        <v>22</v>
      </c>
      <c r="M55" s="106" t="s">
        <v>5</v>
      </c>
      <c r="N55" s="106" t="s">
        <v>6</v>
      </c>
      <c r="O55" s="106" t="s">
        <v>7</v>
      </c>
      <c r="P55" s="106" t="s">
        <v>8</v>
      </c>
      <c r="Q55" s="106" t="s">
        <v>9</v>
      </c>
      <c r="R55" s="106" t="s">
        <v>10</v>
      </c>
      <c r="S55" s="106" t="s">
        <v>11</v>
      </c>
      <c r="T55" s="107"/>
      <c r="U55" s="4"/>
    </row>
    <row r="56" spans="2:21" ht="22.5" x14ac:dyDescent="0.55000000000000004">
      <c r="B56" s="141"/>
      <c r="C56" s="146"/>
      <c r="D56" s="147"/>
      <c r="E56" s="148"/>
      <c r="F56" s="146"/>
      <c r="G56" s="147"/>
      <c r="H56" s="147"/>
      <c r="I56" s="147"/>
      <c r="J56" s="148"/>
      <c r="K56" s="141"/>
      <c r="L56" s="141"/>
      <c r="M56" s="2">
        <f>M32-M52</f>
        <v>2850</v>
      </c>
      <c r="N56" s="2">
        <f t="shared" ref="N56:R58" si="3">N32-N52</f>
        <v>3135</v>
      </c>
      <c r="O56" s="2">
        <f t="shared" si="3"/>
        <v>3448</v>
      </c>
      <c r="P56" s="2">
        <f t="shared" si="3"/>
        <v>3790</v>
      </c>
      <c r="Q56" s="2">
        <f t="shared" si="3"/>
        <v>4161</v>
      </c>
      <c r="R56" s="2">
        <f t="shared" si="3"/>
        <v>4560</v>
      </c>
      <c r="S56" s="2">
        <f>SUM(M56:R56)</f>
        <v>21944</v>
      </c>
      <c r="T56" s="33"/>
      <c r="U56" s="4"/>
    </row>
    <row r="57" spans="2:21" ht="22.5" x14ac:dyDescent="0.55000000000000004">
      <c r="B57" s="141"/>
      <c r="C57" s="146"/>
      <c r="D57" s="147"/>
      <c r="E57" s="148"/>
      <c r="F57" s="146"/>
      <c r="G57" s="147"/>
      <c r="H57" s="147"/>
      <c r="I57" s="147"/>
      <c r="J57" s="148"/>
      <c r="K57" s="141"/>
      <c r="L57" s="141"/>
      <c r="M57" s="45" t="s">
        <v>13</v>
      </c>
      <c r="N57" s="45" t="s">
        <v>14</v>
      </c>
      <c r="O57" s="45" t="s">
        <v>15</v>
      </c>
      <c r="P57" s="45" t="s">
        <v>16</v>
      </c>
      <c r="Q57" s="45" t="s">
        <v>17</v>
      </c>
      <c r="R57" s="45" t="s">
        <v>18</v>
      </c>
      <c r="S57" s="45" t="s">
        <v>19</v>
      </c>
      <c r="T57" s="45" t="s">
        <v>20</v>
      </c>
      <c r="U57" s="4"/>
    </row>
    <row r="58" spans="2:21" ht="23" thickBot="1" x14ac:dyDescent="0.6">
      <c r="B58" s="142"/>
      <c r="C58" s="149"/>
      <c r="D58" s="150"/>
      <c r="E58" s="151"/>
      <c r="F58" s="149"/>
      <c r="G58" s="150"/>
      <c r="H58" s="150"/>
      <c r="I58" s="150"/>
      <c r="J58" s="151"/>
      <c r="K58" s="142"/>
      <c r="L58" s="142"/>
      <c r="M58" s="105">
        <f>M34-M54</f>
        <v>5016</v>
      </c>
      <c r="N58" s="105">
        <f t="shared" si="3"/>
        <v>5500</v>
      </c>
      <c r="O58" s="105">
        <f t="shared" si="3"/>
        <v>6042</v>
      </c>
      <c r="P58" s="105">
        <f t="shared" si="3"/>
        <v>6640</v>
      </c>
      <c r="Q58" s="105">
        <f t="shared" si="3"/>
        <v>7296</v>
      </c>
      <c r="R58" s="105">
        <f t="shared" si="3"/>
        <v>8008</v>
      </c>
      <c r="S58" s="105">
        <f>SUM(M58:R58)</f>
        <v>38502</v>
      </c>
      <c r="T58" s="105">
        <f>S56+S58</f>
        <v>60446</v>
      </c>
      <c r="U58" s="4"/>
    </row>
    <row r="59" spans="2:21" ht="21.65" customHeight="1" x14ac:dyDescent="0.55000000000000004">
      <c r="B59" s="155" t="s">
        <v>87</v>
      </c>
      <c r="C59" s="152" t="s">
        <v>85</v>
      </c>
      <c r="D59" s="153"/>
      <c r="E59" s="154"/>
      <c r="F59" s="166" t="s">
        <v>86</v>
      </c>
      <c r="G59" s="153"/>
      <c r="H59" s="153"/>
      <c r="I59" s="153"/>
      <c r="J59" s="154"/>
      <c r="K59" s="155"/>
      <c r="L59" s="155" t="s">
        <v>74</v>
      </c>
      <c r="M59" s="106" t="s">
        <v>5</v>
      </c>
      <c r="N59" s="106" t="s">
        <v>6</v>
      </c>
      <c r="O59" s="106" t="s">
        <v>7</v>
      </c>
      <c r="P59" s="106" t="s">
        <v>8</v>
      </c>
      <c r="Q59" s="106" t="s">
        <v>9</v>
      </c>
      <c r="R59" s="106" t="s">
        <v>10</v>
      </c>
      <c r="S59" s="106" t="s">
        <v>11</v>
      </c>
      <c r="T59" s="107"/>
      <c r="U59" s="4"/>
    </row>
    <row r="60" spans="2:21" ht="22.5" x14ac:dyDescent="0.55000000000000004">
      <c r="B60" s="141"/>
      <c r="C60" s="146"/>
      <c r="D60" s="147"/>
      <c r="E60" s="148"/>
      <c r="F60" s="146"/>
      <c r="G60" s="147"/>
      <c r="H60" s="147"/>
      <c r="I60" s="147"/>
      <c r="J60" s="148"/>
      <c r="K60" s="141"/>
      <c r="L60" s="141"/>
      <c r="M60" s="49">
        <f>ROUND(M56/M32*100,0)</f>
        <v>30</v>
      </c>
      <c r="N60" s="49">
        <f t="shared" ref="N60:T62" si="4">ROUND(N56/N32*100,0)</f>
        <v>30</v>
      </c>
      <c r="O60" s="49">
        <f t="shared" si="4"/>
        <v>30</v>
      </c>
      <c r="P60" s="49">
        <f t="shared" si="4"/>
        <v>30</v>
      </c>
      <c r="Q60" s="49">
        <f t="shared" si="4"/>
        <v>30</v>
      </c>
      <c r="R60" s="49">
        <f t="shared" si="4"/>
        <v>30</v>
      </c>
      <c r="S60" s="49">
        <f t="shared" si="4"/>
        <v>30</v>
      </c>
      <c r="T60" s="33"/>
      <c r="U60" s="4"/>
    </row>
    <row r="61" spans="2:21" ht="22.5" x14ac:dyDescent="0.55000000000000004">
      <c r="B61" s="141"/>
      <c r="C61" s="146"/>
      <c r="D61" s="147"/>
      <c r="E61" s="148"/>
      <c r="F61" s="146"/>
      <c r="G61" s="147"/>
      <c r="H61" s="147"/>
      <c r="I61" s="147"/>
      <c r="J61" s="148"/>
      <c r="K61" s="141"/>
      <c r="L61" s="141"/>
      <c r="M61" s="45" t="s">
        <v>13</v>
      </c>
      <c r="N61" s="45" t="s">
        <v>14</v>
      </c>
      <c r="O61" s="45" t="s">
        <v>15</v>
      </c>
      <c r="P61" s="45" t="s">
        <v>16</v>
      </c>
      <c r="Q61" s="45" t="s">
        <v>17</v>
      </c>
      <c r="R61" s="45" t="s">
        <v>18</v>
      </c>
      <c r="S61" s="45" t="s">
        <v>19</v>
      </c>
      <c r="T61" s="45" t="s">
        <v>20</v>
      </c>
      <c r="U61" s="4"/>
    </row>
    <row r="62" spans="2:21" ht="23" thickBot="1" x14ac:dyDescent="0.6">
      <c r="B62" s="142"/>
      <c r="C62" s="149"/>
      <c r="D62" s="150"/>
      <c r="E62" s="151"/>
      <c r="F62" s="149"/>
      <c r="G62" s="150"/>
      <c r="H62" s="150"/>
      <c r="I62" s="150"/>
      <c r="J62" s="151"/>
      <c r="K62" s="142"/>
      <c r="L62" s="142"/>
      <c r="M62" s="109">
        <f>ROUND(M58/M34*100,0)</f>
        <v>30</v>
      </c>
      <c r="N62" s="109">
        <f t="shared" si="4"/>
        <v>30</v>
      </c>
      <c r="O62" s="109">
        <f t="shared" si="4"/>
        <v>30</v>
      </c>
      <c r="P62" s="109">
        <f t="shared" si="4"/>
        <v>30</v>
      </c>
      <c r="Q62" s="109">
        <f t="shared" si="4"/>
        <v>30</v>
      </c>
      <c r="R62" s="109">
        <f t="shared" si="4"/>
        <v>30</v>
      </c>
      <c r="S62" s="109">
        <f t="shared" si="4"/>
        <v>30</v>
      </c>
      <c r="T62" s="109">
        <f t="shared" si="4"/>
        <v>30</v>
      </c>
      <c r="U62" s="4"/>
    </row>
    <row r="63" spans="2:21" ht="22.5" x14ac:dyDescent="0.55000000000000004">
      <c r="B63" s="155" t="s">
        <v>88</v>
      </c>
      <c r="C63" s="152" t="s">
        <v>72</v>
      </c>
      <c r="D63" s="153"/>
      <c r="E63" s="154"/>
      <c r="F63" s="166" t="s">
        <v>73</v>
      </c>
      <c r="G63" s="153"/>
      <c r="H63" s="153"/>
      <c r="I63" s="153"/>
      <c r="J63" s="154"/>
      <c r="K63" s="155" t="s">
        <v>21</v>
      </c>
      <c r="L63" s="155" t="s">
        <v>22</v>
      </c>
      <c r="M63" s="106" t="s">
        <v>5</v>
      </c>
      <c r="N63" s="106" t="s">
        <v>6</v>
      </c>
      <c r="O63" s="106" t="s">
        <v>7</v>
      </c>
      <c r="P63" s="106" t="s">
        <v>8</v>
      </c>
      <c r="Q63" s="106" t="s">
        <v>9</v>
      </c>
      <c r="R63" s="106" t="s">
        <v>10</v>
      </c>
      <c r="S63" s="106" t="s">
        <v>11</v>
      </c>
      <c r="T63" s="107"/>
      <c r="U63" s="4"/>
    </row>
    <row r="64" spans="2:21" ht="22.5" x14ac:dyDescent="0.55000000000000004">
      <c r="B64" s="141"/>
      <c r="C64" s="146"/>
      <c r="D64" s="147"/>
      <c r="E64" s="148"/>
      <c r="F64" s="146"/>
      <c r="G64" s="147"/>
      <c r="H64" s="147"/>
      <c r="I64" s="147"/>
      <c r="J64" s="148"/>
      <c r="K64" s="141"/>
      <c r="L64" s="141"/>
      <c r="M64" s="2">
        <v>1500</v>
      </c>
      <c r="N64" s="2">
        <v>1500</v>
      </c>
      <c r="O64" s="2">
        <v>1500</v>
      </c>
      <c r="P64" s="2">
        <v>1500</v>
      </c>
      <c r="Q64" s="2">
        <v>1500</v>
      </c>
      <c r="R64" s="2">
        <v>1500</v>
      </c>
      <c r="S64" s="2">
        <f>SUM(M64:R64)</f>
        <v>9000</v>
      </c>
      <c r="T64" s="33"/>
      <c r="U64" s="4"/>
    </row>
    <row r="65" spans="2:21" ht="22.5" x14ac:dyDescent="0.55000000000000004">
      <c r="B65" s="141"/>
      <c r="C65" s="146"/>
      <c r="D65" s="147"/>
      <c r="E65" s="148"/>
      <c r="F65" s="146"/>
      <c r="G65" s="147"/>
      <c r="H65" s="147"/>
      <c r="I65" s="147"/>
      <c r="J65" s="148"/>
      <c r="K65" s="141"/>
      <c r="L65" s="141"/>
      <c r="M65" s="45" t="s">
        <v>13</v>
      </c>
      <c r="N65" s="45" t="s">
        <v>14</v>
      </c>
      <c r="O65" s="45" t="s">
        <v>15</v>
      </c>
      <c r="P65" s="45" t="s">
        <v>16</v>
      </c>
      <c r="Q65" s="45" t="s">
        <v>17</v>
      </c>
      <c r="R65" s="45" t="s">
        <v>18</v>
      </c>
      <c r="S65" s="45" t="s">
        <v>19</v>
      </c>
      <c r="T65" s="45" t="s">
        <v>20</v>
      </c>
      <c r="U65" s="4"/>
    </row>
    <row r="66" spans="2:21" ht="23" thickBot="1" x14ac:dyDescent="0.6">
      <c r="B66" s="142"/>
      <c r="C66" s="149"/>
      <c r="D66" s="150"/>
      <c r="E66" s="151"/>
      <c r="F66" s="149"/>
      <c r="G66" s="150"/>
      <c r="H66" s="150"/>
      <c r="I66" s="150"/>
      <c r="J66" s="151"/>
      <c r="K66" s="142"/>
      <c r="L66" s="142"/>
      <c r="M66" s="105">
        <v>1500</v>
      </c>
      <c r="N66" s="105">
        <v>1500</v>
      </c>
      <c r="O66" s="105">
        <v>1500</v>
      </c>
      <c r="P66" s="105">
        <v>1500</v>
      </c>
      <c r="Q66" s="105">
        <v>1500</v>
      </c>
      <c r="R66" s="105">
        <v>1500</v>
      </c>
      <c r="S66" s="105">
        <f>SUM(M66:R66)</f>
        <v>9000</v>
      </c>
      <c r="T66" s="105">
        <f>S64+S66</f>
        <v>18000</v>
      </c>
      <c r="U66" s="4"/>
    </row>
    <row r="67" spans="2:21" ht="22.5" x14ac:dyDescent="0.55000000000000004">
      <c r="B67" s="155" t="s">
        <v>89</v>
      </c>
      <c r="C67" s="152" t="s">
        <v>90</v>
      </c>
      <c r="D67" s="153"/>
      <c r="E67" s="154"/>
      <c r="F67" s="166" t="s">
        <v>73</v>
      </c>
      <c r="G67" s="153"/>
      <c r="H67" s="153"/>
      <c r="I67" s="153"/>
      <c r="J67" s="154"/>
      <c r="K67" s="155" t="s">
        <v>21</v>
      </c>
      <c r="L67" s="155" t="s">
        <v>22</v>
      </c>
      <c r="M67" s="106" t="s">
        <v>5</v>
      </c>
      <c r="N67" s="106" t="s">
        <v>6</v>
      </c>
      <c r="O67" s="106" t="s">
        <v>7</v>
      </c>
      <c r="P67" s="106" t="s">
        <v>8</v>
      </c>
      <c r="Q67" s="106" t="s">
        <v>9</v>
      </c>
      <c r="R67" s="106" t="s">
        <v>10</v>
      </c>
      <c r="S67" s="106" t="s">
        <v>11</v>
      </c>
      <c r="T67" s="107"/>
      <c r="U67" s="4"/>
    </row>
    <row r="68" spans="2:21" ht="22.5" x14ac:dyDescent="0.55000000000000004">
      <c r="B68" s="141"/>
      <c r="C68" s="146"/>
      <c r="D68" s="147"/>
      <c r="E68" s="148"/>
      <c r="F68" s="146"/>
      <c r="G68" s="147"/>
      <c r="H68" s="147"/>
      <c r="I68" s="147"/>
      <c r="J68" s="148"/>
      <c r="K68" s="141"/>
      <c r="L68" s="141"/>
      <c r="M68" s="2">
        <v>300</v>
      </c>
      <c r="N68" s="2">
        <v>300</v>
      </c>
      <c r="O68" s="2">
        <v>300</v>
      </c>
      <c r="P68" s="2">
        <v>300</v>
      </c>
      <c r="Q68" s="2">
        <v>300</v>
      </c>
      <c r="R68" s="2">
        <v>300</v>
      </c>
      <c r="S68" s="2">
        <f>SUM(M68:R68)</f>
        <v>1800</v>
      </c>
      <c r="T68" s="33"/>
      <c r="U68" s="4"/>
    </row>
    <row r="69" spans="2:21" ht="22.5" x14ac:dyDescent="0.55000000000000004">
      <c r="B69" s="141"/>
      <c r="C69" s="146"/>
      <c r="D69" s="147"/>
      <c r="E69" s="148"/>
      <c r="F69" s="146"/>
      <c r="G69" s="147"/>
      <c r="H69" s="147"/>
      <c r="I69" s="147"/>
      <c r="J69" s="148"/>
      <c r="K69" s="141"/>
      <c r="L69" s="141"/>
      <c r="M69" s="45" t="s">
        <v>13</v>
      </c>
      <c r="N69" s="45" t="s">
        <v>14</v>
      </c>
      <c r="O69" s="45" t="s">
        <v>15</v>
      </c>
      <c r="P69" s="45" t="s">
        <v>16</v>
      </c>
      <c r="Q69" s="45" t="s">
        <v>17</v>
      </c>
      <c r="R69" s="45" t="s">
        <v>18</v>
      </c>
      <c r="S69" s="45" t="s">
        <v>19</v>
      </c>
      <c r="T69" s="45" t="s">
        <v>20</v>
      </c>
      <c r="U69" s="4"/>
    </row>
    <row r="70" spans="2:21" ht="23" thickBot="1" x14ac:dyDescent="0.6">
      <c r="B70" s="142"/>
      <c r="C70" s="149"/>
      <c r="D70" s="150"/>
      <c r="E70" s="151"/>
      <c r="F70" s="149"/>
      <c r="G70" s="150"/>
      <c r="H70" s="150"/>
      <c r="I70" s="150"/>
      <c r="J70" s="151"/>
      <c r="K70" s="142"/>
      <c r="L70" s="142"/>
      <c r="M70" s="105">
        <v>300</v>
      </c>
      <c r="N70" s="105">
        <v>300</v>
      </c>
      <c r="O70" s="105">
        <v>300</v>
      </c>
      <c r="P70" s="105">
        <v>300</v>
      </c>
      <c r="Q70" s="105">
        <v>300</v>
      </c>
      <c r="R70" s="105">
        <v>300</v>
      </c>
      <c r="S70" s="105">
        <f>SUM(M70:R70)</f>
        <v>1800</v>
      </c>
      <c r="T70" s="105">
        <f>S68+S70</f>
        <v>3600</v>
      </c>
      <c r="U70" s="4"/>
    </row>
    <row r="71" spans="2:21" ht="22.5" x14ac:dyDescent="0.55000000000000004">
      <c r="B71" s="155" t="s">
        <v>48</v>
      </c>
      <c r="C71" s="152" t="s">
        <v>91</v>
      </c>
      <c r="D71" s="153"/>
      <c r="E71" s="154"/>
      <c r="F71" s="166" t="s">
        <v>92</v>
      </c>
      <c r="G71" s="153"/>
      <c r="H71" s="153"/>
      <c r="I71" s="153"/>
      <c r="J71" s="154"/>
      <c r="K71" s="155" t="s">
        <v>21</v>
      </c>
      <c r="L71" s="155" t="s">
        <v>22</v>
      </c>
      <c r="M71" s="106" t="s">
        <v>5</v>
      </c>
      <c r="N71" s="106" t="s">
        <v>6</v>
      </c>
      <c r="O71" s="106" t="s">
        <v>7</v>
      </c>
      <c r="P71" s="106" t="s">
        <v>8</v>
      </c>
      <c r="Q71" s="106" t="s">
        <v>9</v>
      </c>
      <c r="R71" s="106" t="s">
        <v>10</v>
      </c>
      <c r="S71" s="106" t="s">
        <v>11</v>
      </c>
      <c r="T71" s="107"/>
      <c r="U71" s="4"/>
    </row>
    <row r="72" spans="2:21" ht="22.5" x14ac:dyDescent="0.55000000000000004">
      <c r="B72" s="141"/>
      <c r="C72" s="146"/>
      <c r="D72" s="147"/>
      <c r="E72" s="148"/>
      <c r="F72" s="146"/>
      <c r="G72" s="147"/>
      <c r="H72" s="147"/>
      <c r="I72" s="147"/>
      <c r="J72" s="148"/>
      <c r="K72" s="141"/>
      <c r="L72" s="141"/>
      <c r="M72" s="2">
        <f>M64+M68</f>
        <v>1800</v>
      </c>
      <c r="N72" s="2">
        <f t="shared" ref="N72:R74" si="5">N64+N68</f>
        <v>1800</v>
      </c>
      <c r="O72" s="2">
        <f t="shared" si="5"/>
        <v>1800</v>
      </c>
      <c r="P72" s="2">
        <f t="shared" si="5"/>
        <v>1800</v>
      </c>
      <c r="Q72" s="2">
        <f t="shared" si="5"/>
        <v>1800</v>
      </c>
      <c r="R72" s="2">
        <f t="shared" si="5"/>
        <v>1800</v>
      </c>
      <c r="S72" s="2">
        <f>SUM(M72:R72)</f>
        <v>10800</v>
      </c>
      <c r="T72" s="33"/>
      <c r="U72" s="4"/>
    </row>
    <row r="73" spans="2:21" ht="22.5" x14ac:dyDescent="0.55000000000000004">
      <c r="B73" s="141"/>
      <c r="C73" s="146"/>
      <c r="D73" s="147"/>
      <c r="E73" s="148"/>
      <c r="F73" s="146"/>
      <c r="G73" s="147"/>
      <c r="H73" s="147"/>
      <c r="I73" s="147"/>
      <c r="J73" s="148"/>
      <c r="K73" s="141"/>
      <c r="L73" s="141"/>
      <c r="M73" s="45" t="s">
        <v>13</v>
      </c>
      <c r="N73" s="45" t="s">
        <v>14</v>
      </c>
      <c r="O73" s="45" t="s">
        <v>15</v>
      </c>
      <c r="P73" s="45" t="s">
        <v>16</v>
      </c>
      <c r="Q73" s="45" t="s">
        <v>17</v>
      </c>
      <c r="R73" s="45" t="s">
        <v>18</v>
      </c>
      <c r="S73" s="45" t="s">
        <v>19</v>
      </c>
      <c r="T73" s="45" t="s">
        <v>20</v>
      </c>
      <c r="U73" s="4"/>
    </row>
    <row r="74" spans="2:21" ht="23" thickBot="1" x14ac:dyDescent="0.6">
      <c r="B74" s="142"/>
      <c r="C74" s="149"/>
      <c r="D74" s="150"/>
      <c r="E74" s="151"/>
      <c r="F74" s="149"/>
      <c r="G74" s="150"/>
      <c r="H74" s="150"/>
      <c r="I74" s="150"/>
      <c r="J74" s="151"/>
      <c r="K74" s="142"/>
      <c r="L74" s="142"/>
      <c r="M74" s="105">
        <f>M66+M70</f>
        <v>1800</v>
      </c>
      <c r="N74" s="105">
        <f t="shared" si="5"/>
        <v>1800</v>
      </c>
      <c r="O74" s="105">
        <f t="shared" si="5"/>
        <v>1800</v>
      </c>
      <c r="P74" s="105">
        <f t="shared" si="5"/>
        <v>1800</v>
      </c>
      <c r="Q74" s="105">
        <f t="shared" si="5"/>
        <v>1800</v>
      </c>
      <c r="R74" s="105">
        <f t="shared" si="5"/>
        <v>1800</v>
      </c>
      <c r="S74" s="105">
        <f>SUM(M74:R74)</f>
        <v>10800</v>
      </c>
      <c r="T74" s="105">
        <f>S72+S74</f>
        <v>21600</v>
      </c>
      <c r="U74" s="4"/>
    </row>
    <row r="75" spans="2:21" ht="22.5" x14ac:dyDescent="0.55000000000000004">
      <c r="B75" s="155" t="s">
        <v>121</v>
      </c>
      <c r="C75" s="152" t="s">
        <v>93</v>
      </c>
      <c r="D75" s="153"/>
      <c r="E75" s="154"/>
      <c r="F75" s="166" t="s">
        <v>122</v>
      </c>
      <c r="G75" s="153"/>
      <c r="H75" s="153"/>
      <c r="I75" s="153"/>
      <c r="J75" s="154"/>
      <c r="K75" s="155" t="s">
        <v>21</v>
      </c>
      <c r="L75" s="155" t="s">
        <v>22</v>
      </c>
      <c r="M75" s="106" t="s">
        <v>5</v>
      </c>
      <c r="N75" s="106" t="s">
        <v>6</v>
      </c>
      <c r="O75" s="106" t="s">
        <v>7</v>
      </c>
      <c r="P75" s="106" t="s">
        <v>8</v>
      </c>
      <c r="Q75" s="106" t="s">
        <v>9</v>
      </c>
      <c r="R75" s="106" t="s">
        <v>10</v>
      </c>
      <c r="S75" s="106" t="s">
        <v>11</v>
      </c>
      <c r="T75" s="107"/>
      <c r="U75" s="4"/>
    </row>
    <row r="76" spans="2:21" ht="22.5" x14ac:dyDescent="0.55000000000000004">
      <c r="B76" s="141"/>
      <c r="C76" s="146"/>
      <c r="D76" s="147"/>
      <c r="E76" s="148"/>
      <c r="F76" s="146"/>
      <c r="G76" s="147"/>
      <c r="H76" s="147"/>
      <c r="I76" s="147"/>
      <c r="J76" s="148"/>
      <c r="K76" s="141"/>
      <c r="L76" s="141"/>
      <c r="M76" s="2">
        <f>M56-M72</f>
        <v>1050</v>
      </c>
      <c r="N76" s="2">
        <f t="shared" ref="N76:R78" si="6">N56-N72</f>
        <v>1335</v>
      </c>
      <c r="O76" s="2">
        <f t="shared" si="6"/>
        <v>1648</v>
      </c>
      <c r="P76" s="2">
        <f t="shared" si="6"/>
        <v>1990</v>
      </c>
      <c r="Q76" s="2">
        <f t="shared" si="6"/>
        <v>2361</v>
      </c>
      <c r="R76" s="2">
        <f t="shared" si="6"/>
        <v>2760</v>
      </c>
      <c r="S76" s="2">
        <f>SUM(M76:R76)</f>
        <v>11144</v>
      </c>
      <c r="T76" s="33"/>
      <c r="U76" s="4"/>
    </row>
    <row r="77" spans="2:21" ht="22.5" x14ac:dyDescent="0.55000000000000004">
      <c r="B77" s="141"/>
      <c r="C77" s="146"/>
      <c r="D77" s="147"/>
      <c r="E77" s="148"/>
      <c r="F77" s="146"/>
      <c r="G77" s="147"/>
      <c r="H77" s="147"/>
      <c r="I77" s="147"/>
      <c r="J77" s="148"/>
      <c r="K77" s="141"/>
      <c r="L77" s="141"/>
      <c r="M77" s="45" t="s">
        <v>13</v>
      </c>
      <c r="N77" s="45" t="s">
        <v>14</v>
      </c>
      <c r="O77" s="45" t="s">
        <v>15</v>
      </c>
      <c r="P77" s="45" t="s">
        <v>16</v>
      </c>
      <c r="Q77" s="45" t="s">
        <v>17</v>
      </c>
      <c r="R77" s="45" t="s">
        <v>18</v>
      </c>
      <c r="S77" s="45" t="s">
        <v>19</v>
      </c>
      <c r="T77" s="45" t="s">
        <v>20</v>
      </c>
      <c r="U77" s="4"/>
    </row>
    <row r="78" spans="2:21" ht="23" thickBot="1" x14ac:dyDescent="0.6">
      <c r="B78" s="142"/>
      <c r="C78" s="149"/>
      <c r="D78" s="150"/>
      <c r="E78" s="151"/>
      <c r="F78" s="149"/>
      <c r="G78" s="150"/>
      <c r="H78" s="150"/>
      <c r="I78" s="150"/>
      <c r="J78" s="151"/>
      <c r="K78" s="142"/>
      <c r="L78" s="142"/>
      <c r="M78" s="105">
        <f>M58-M74</f>
        <v>3216</v>
      </c>
      <c r="N78" s="105">
        <f t="shared" si="6"/>
        <v>3700</v>
      </c>
      <c r="O78" s="105">
        <f t="shared" si="6"/>
        <v>4242</v>
      </c>
      <c r="P78" s="105">
        <f t="shared" si="6"/>
        <v>4840</v>
      </c>
      <c r="Q78" s="105">
        <f t="shared" si="6"/>
        <v>5496</v>
      </c>
      <c r="R78" s="105">
        <f t="shared" si="6"/>
        <v>6208</v>
      </c>
      <c r="S78" s="105">
        <f>SUM(M78:R78)</f>
        <v>27702</v>
      </c>
      <c r="T78" s="105">
        <f>S76+S78</f>
        <v>38846</v>
      </c>
      <c r="U78" s="4"/>
    </row>
    <row r="79" spans="2:21" ht="22.5" x14ac:dyDescent="0.55000000000000004">
      <c r="B79" s="141" t="s">
        <v>49</v>
      </c>
      <c r="C79" s="146" t="s">
        <v>94</v>
      </c>
      <c r="D79" s="147"/>
      <c r="E79" s="148"/>
      <c r="F79" s="180" t="s">
        <v>123</v>
      </c>
      <c r="G79" s="147"/>
      <c r="H79" s="147"/>
      <c r="I79" s="147"/>
      <c r="J79" s="148"/>
      <c r="K79" s="141"/>
      <c r="L79" s="141" t="s">
        <v>74</v>
      </c>
      <c r="M79" s="92" t="s">
        <v>5</v>
      </c>
      <c r="N79" s="92" t="s">
        <v>6</v>
      </c>
      <c r="O79" s="92" t="s">
        <v>7</v>
      </c>
      <c r="P79" s="92" t="s">
        <v>8</v>
      </c>
      <c r="Q79" s="92" t="s">
        <v>9</v>
      </c>
      <c r="R79" s="92" t="s">
        <v>10</v>
      </c>
      <c r="S79" s="92" t="s">
        <v>11</v>
      </c>
      <c r="T79" s="33"/>
      <c r="U79" s="4"/>
    </row>
    <row r="80" spans="2:21" ht="22.5" x14ac:dyDescent="0.55000000000000004">
      <c r="B80" s="141"/>
      <c r="C80" s="146"/>
      <c r="D80" s="147"/>
      <c r="E80" s="148"/>
      <c r="F80" s="146"/>
      <c r="G80" s="147"/>
      <c r="H80" s="147"/>
      <c r="I80" s="147"/>
      <c r="J80" s="148"/>
      <c r="K80" s="141"/>
      <c r="L80" s="141"/>
      <c r="M80" s="49">
        <f>ROUND(M76/M32*100,0)</f>
        <v>11</v>
      </c>
      <c r="N80" s="49">
        <f t="shared" ref="N80:T82" si="7">ROUND(N76/N32*100,0)</f>
        <v>13</v>
      </c>
      <c r="O80" s="49">
        <f t="shared" si="7"/>
        <v>14</v>
      </c>
      <c r="P80" s="49">
        <f t="shared" si="7"/>
        <v>16</v>
      </c>
      <c r="Q80" s="49">
        <f t="shared" si="7"/>
        <v>17</v>
      </c>
      <c r="R80" s="49">
        <f t="shared" si="7"/>
        <v>18</v>
      </c>
      <c r="S80" s="49">
        <f t="shared" si="7"/>
        <v>15</v>
      </c>
      <c r="T80" s="33"/>
      <c r="U80" s="4"/>
    </row>
    <row r="81" spans="1:21" ht="22.5" x14ac:dyDescent="0.55000000000000004">
      <c r="B81" s="141"/>
      <c r="C81" s="146"/>
      <c r="D81" s="147"/>
      <c r="E81" s="148"/>
      <c r="F81" s="146"/>
      <c r="G81" s="147"/>
      <c r="H81" s="147"/>
      <c r="I81" s="147"/>
      <c r="J81" s="148"/>
      <c r="K81" s="141"/>
      <c r="L81" s="141"/>
      <c r="M81" s="45" t="s">
        <v>13</v>
      </c>
      <c r="N81" s="45" t="s">
        <v>14</v>
      </c>
      <c r="O81" s="45" t="s">
        <v>15</v>
      </c>
      <c r="P81" s="45" t="s">
        <v>16</v>
      </c>
      <c r="Q81" s="45" t="s">
        <v>17</v>
      </c>
      <c r="R81" s="45" t="s">
        <v>18</v>
      </c>
      <c r="S81" s="45" t="s">
        <v>19</v>
      </c>
      <c r="T81" s="45" t="s">
        <v>20</v>
      </c>
      <c r="U81" s="4"/>
    </row>
    <row r="82" spans="1:21" ht="22.5" x14ac:dyDescent="0.55000000000000004">
      <c r="B82" s="176"/>
      <c r="C82" s="177"/>
      <c r="D82" s="178"/>
      <c r="E82" s="179"/>
      <c r="F82" s="177"/>
      <c r="G82" s="178"/>
      <c r="H82" s="178"/>
      <c r="I82" s="178"/>
      <c r="J82" s="179"/>
      <c r="K82" s="176"/>
      <c r="L82" s="176"/>
      <c r="M82" s="49">
        <f>ROUND(M78/M34*100,0)</f>
        <v>19</v>
      </c>
      <c r="N82" s="49">
        <f t="shared" si="7"/>
        <v>20</v>
      </c>
      <c r="O82" s="49">
        <f t="shared" si="7"/>
        <v>21</v>
      </c>
      <c r="P82" s="49">
        <f t="shared" si="7"/>
        <v>22</v>
      </c>
      <c r="Q82" s="49">
        <f t="shared" si="7"/>
        <v>23</v>
      </c>
      <c r="R82" s="49">
        <f t="shared" si="7"/>
        <v>23</v>
      </c>
      <c r="S82" s="49">
        <f t="shared" si="7"/>
        <v>22</v>
      </c>
      <c r="T82" s="49">
        <f t="shared" si="7"/>
        <v>19</v>
      </c>
      <c r="U82" s="4"/>
    </row>
    <row r="83" spans="1:21" x14ac:dyDescent="0.55000000000000004">
      <c r="A83" s="4"/>
      <c r="B83" s="4"/>
      <c r="C83" s="4"/>
      <c r="D83" s="4"/>
      <c r="E83" s="4"/>
      <c r="F83" s="4"/>
      <c r="G83" s="4"/>
      <c r="H83" s="4"/>
      <c r="I83" s="4"/>
      <c r="J83" s="4"/>
      <c r="K83" s="4"/>
      <c r="L83" s="4"/>
      <c r="M83" s="4"/>
      <c r="N83" s="4"/>
      <c r="O83" s="4"/>
      <c r="P83" s="4"/>
      <c r="Q83" s="4"/>
      <c r="R83" s="4"/>
      <c r="S83" s="4"/>
      <c r="T83" s="4"/>
      <c r="U83" s="4"/>
    </row>
  </sheetData>
  <mergeCells count="97">
    <mergeCell ref="B79:B82"/>
    <mergeCell ref="C79:E82"/>
    <mergeCell ref="F79:J82"/>
    <mergeCell ref="K79:K82"/>
    <mergeCell ref="L79:L82"/>
    <mergeCell ref="B71:B74"/>
    <mergeCell ref="C71:E74"/>
    <mergeCell ref="F71:J74"/>
    <mergeCell ref="K71:K74"/>
    <mergeCell ref="L71:L74"/>
    <mergeCell ref="B75:B78"/>
    <mergeCell ref="C75:E78"/>
    <mergeCell ref="F75:J78"/>
    <mergeCell ref="K75:K78"/>
    <mergeCell ref="L75:L78"/>
    <mergeCell ref="B63:B66"/>
    <mergeCell ref="C63:E66"/>
    <mergeCell ref="F63:J66"/>
    <mergeCell ref="K63:K66"/>
    <mergeCell ref="L63:L66"/>
    <mergeCell ref="B67:B70"/>
    <mergeCell ref="C67:E70"/>
    <mergeCell ref="F67:J70"/>
    <mergeCell ref="K67:K70"/>
    <mergeCell ref="L67:L70"/>
    <mergeCell ref="B55:B58"/>
    <mergeCell ref="C55:E58"/>
    <mergeCell ref="F55:J58"/>
    <mergeCell ref="K55:K58"/>
    <mergeCell ref="L55:L58"/>
    <mergeCell ref="B59:B62"/>
    <mergeCell ref="C59:E62"/>
    <mergeCell ref="F59:J62"/>
    <mergeCell ref="K59:K62"/>
    <mergeCell ref="L59:L62"/>
    <mergeCell ref="B47:B50"/>
    <mergeCell ref="C47:E50"/>
    <mergeCell ref="F47:J50"/>
    <mergeCell ref="K47:K50"/>
    <mergeCell ref="L47:L50"/>
    <mergeCell ref="B51:B54"/>
    <mergeCell ref="C51:E54"/>
    <mergeCell ref="F51:J54"/>
    <mergeCell ref="K51:K54"/>
    <mergeCell ref="L51:L54"/>
    <mergeCell ref="L35:L38"/>
    <mergeCell ref="B39:B42"/>
    <mergeCell ref="C39:E42"/>
    <mergeCell ref="F39:J42"/>
    <mergeCell ref="K39:K42"/>
    <mergeCell ref="L39:L42"/>
    <mergeCell ref="B35:B38"/>
    <mergeCell ref="C35:E38"/>
    <mergeCell ref="F35:J38"/>
    <mergeCell ref="K35:K38"/>
    <mergeCell ref="B43:B46"/>
    <mergeCell ref="C43:E46"/>
    <mergeCell ref="F43:J46"/>
    <mergeCell ref="K43:K46"/>
    <mergeCell ref="L43:L46"/>
    <mergeCell ref="C7:E7"/>
    <mergeCell ref="G7:I7"/>
    <mergeCell ref="B2:I2"/>
    <mergeCell ref="J2:L2"/>
    <mergeCell ref="B4:T4"/>
    <mergeCell ref="B5:T5"/>
    <mergeCell ref="L31:L34"/>
    <mergeCell ref="K31:K34"/>
    <mergeCell ref="F31:J34"/>
    <mergeCell ref="K27:K30"/>
    <mergeCell ref="L27:L30"/>
    <mergeCell ref="C31:E34"/>
    <mergeCell ref="B31:B34"/>
    <mergeCell ref="B27:B30"/>
    <mergeCell ref="C27:E30"/>
    <mergeCell ref="F27:J30"/>
    <mergeCell ref="B24:B26"/>
    <mergeCell ref="C24:E26"/>
    <mergeCell ref="F24:J26"/>
    <mergeCell ref="N20:O20"/>
    <mergeCell ref="P20:Q20"/>
    <mergeCell ref="K24:K26"/>
    <mergeCell ref="L24:L26"/>
    <mergeCell ref="R20:S20"/>
    <mergeCell ref="B9:T9"/>
    <mergeCell ref="B11:T11"/>
    <mergeCell ref="B22:T22"/>
    <mergeCell ref="C23:E23"/>
    <mergeCell ref="F23:J23"/>
    <mergeCell ref="D15:E15"/>
    <mergeCell ref="D16:E16"/>
    <mergeCell ref="D17:E17"/>
    <mergeCell ref="B20:C20"/>
    <mergeCell ref="D20:G20"/>
    <mergeCell ref="H20:K20"/>
    <mergeCell ref="B19:C19"/>
    <mergeCell ref="L20:M20"/>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8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71" t="s">
        <v>27</v>
      </c>
      <c r="C2" s="171"/>
      <c r="D2" s="171"/>
      <c r="E2" s="171"/>
      <c r="F2" s="171"/>
      <c r="G2" s="171"/>
      <c r="H2" s="171"/>
      <c r="I2" s="171"/>
      <c r="J2" s="181" t="str">
        <f>A①_営業部_入力!J2</f>
        <v>第4-５問</v>
      </c>
      <c r="K2" s="181"/>
      <c r="L2" s="181"/>
      <c r="M2" s="40" t="str">
        <f>A①_営業部_入力!M2</f>
        <v>部門別月次予算PL（その４-５）</v>
      </c>
      <c r="N2" s="40"/>
      <c r="O2" s="40"/>
      <c r="P2" s="40"/>
      <c r="Q2" s="40"/>
      <c r="R2" s="40"/>
      <c r="S2" s="40"/>
      <c r="T2" s="7"/>
    </row>
    <row r="3" spans="2:20" ht="31.5" x14ac:dyDescent="1.05">
      <c r="B3" s="8"/>
      <c r="C3" s="30" t="s">
        <v>34</v>
      </c>
      <c r="D3" s="8"/>
      <c r="E3" s="8"/>
      <c r="F3" s="8"/>
      <c r="G3" s="30" t="s">
        <v>132</v>
      </c>
      <c r="H3" s="8"/>
      <c r="I3" s="8"/>
      <c r="J3" s="41" t="s">
        <v>53</v>
      </c>
      <c r="K3" s="9"/>
      <c r="L3" s="9"/>
      <c r="M3" s="9"/>
      <c r="N3" s="9"/>
      <c r="O3" s="9"/>
      <c r="P3" s="9"/>
      <c r="Q3" s="9"/>
      <c r="R3" s="9"/>
      <c r="S3" s="9"/>
      <c r="T3" s="10"/>
    </row>
    <row r="4" spans="2:20" ht="22.5" x14ac:dyDescent="0.55000000000000004">
      <c r="B4" s="173" t="s">
        <v>0</v>
      </c>
      <c r="C4" s="174"/>
      <c r="D4" s="174"/>
      <c r="E4" s="174"/>
      <c r="F4" s="174"/>
      <c r="G4" s="174"/>
      <c r="H4" s="174"/>
      <c r="I4" s="174"/>
      <c r="J4" s="174"/>
      <c r="K4" s="174"/>
      <c r="L4" s="174"/>
      <c r="M4" s="174"/>
      <c r="N4" s="174"/>
      <c r="O4" s="174"/>
      <c r="P4" s="174"/>
      <c r="Q4" s="174"/>
      <c r="R4" s="174"/>
      <c r="S4" s="174"/>
      <c r="T4" s="175"/>
    </row>
    <row r="5" spans="2:20" ht="67.75" customHeight="1" x14ac:dyDescent="0.55000000000000004">
      <c r="B5" s="125" t="s">
        <v>55</v>
      </c>
      <c r="C5" s="126"/>
      <c r="D5" s="126"/>
      <c r="E5" s="126"/>
      <c r="F5" s="126"/>
      <c r="G5" s="126"/>
      <c r="H5" s="126"/>
      <c r="I5" s="126"/>
      <c r="J5" s="126"/>
      <c r="K5" s="126"/>
      <c r="L5" s="126"/>
      <c r="M5" s="126"/>
      <c r="N5" s="126"/>
      <c r="O5" s="126"/>
      <c r="P5" s="126"/>
      <c r="Q5" s="126"/>
      <c r="R5" s="126"/>
      <c r="S5" s="126"/>
      <c r="T5" s="127"/>
    </row>
    <row r="6" spans="2:20" ht="6" customHeight="1" x14ac:dyDescent="0.55000000000000004"/>
    <row r="7" spans="2:20" ht="28.5" x14ac:dyDescent="0.95">
      <c r="B7" s="12">
        <v>1</v>
      </c>
      <c r="C7" s="167" t="s">
        <v>51</v>
      </c>
      <c r="D7" s="168"/>
      <c r="E7" s="169"/>
      <c r="F7" s="11">
        <v>1</v>
      </c>
      <c r="G7" s="170" t="s">
        <v>421</v>
      </c>
      <c r="H7" s="170"/>
      <c r="I7" s="17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25"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26"/>
      <c r="D9" s="126"/>
      <c r="E9" s="126"/>
      <c r="F9" s="126"/>
      <c r="G9" s="126"/>
      <c r="H9" s="126"/>
      <c r="I9" s="126"/>
      <c r="J9" s="126"/>
      <c r="K9" s="126"/>
      <c r="L9" s="126"/>
      <c r="M9" s="126"/>
      <c r="N9" s="126"/>
      <c r="O9" s="126"/>
      <c r="P9" s="126"/>
      <c r="Q9" s="126"/>
      <c r="R9" s="126"/>
      <c r="S9" s="126"/>
      <c r="T9" s="12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3.25" customHeight="1" x14ac:dyDescent="0.55000000000000004">
      <c r="B11" s="125"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26"/>
      <c r="D11" s="126"/>
      <c r="E11" s="126"/>
      <c r="F11" s="126"/>
      <c r="G11" s="126"/>
      <c r="H11" s="126"/>
      <c r="I11" s="126"/>
      <c r="J11" s="126"/>
      <c r="K11" s="126"/>
      <c r="L11" s="126"/>
      <c r="M11" s="126"/>
      <c r="N11" s="126"/>
      <c r="O11" s="126"/>
      <c r="P11" s="126"/>
      <c r="Q11" s="126"/>
      <c r="R11" s="126"/>
      <c r="S11" s="126"/>
      <c r="T11" s="127"/>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23" t="s">
        <v>58</v>
      </c>
      <c r="E15" s="124"/>
      <c r="F15" s="47"/>
      <c r="G15" s="47" t="s">
        <v>71</v>
      </c>
      <c r="H15" s="47"/>
      <c r="I15" s="47"/>
      <c r="J15" s="47"/>
      <c r="K15" s="47"/>
      <c r="L15" s="47"/>
      <c r="M15" s="47"/>
      <c r="N15" s="47"/>
      <c r="O15" s="47"/>
      <c r="P15" s="47"/>
      <c r="Q15" s="47"/>
      <c r="R15" s="47"/>
      <c r="S15" s="47"/>
      <c r="T15" s="48"/>
    </row>
    <row r="16" spans="2:20" ht="19.75" customHeight="1" thickBot="1" x14ac:dyDescent="0.6">
      <c r="B16" s="46"/>
      <c r="C16" s="47"/>
      <c r="D16" s="134" t="s">
        <v>60</v>
      </c>
      <c r="E16" s="135"/>
      <c r="F16" s="47"/>
      <c r="G16" s="47" t="s">
        <v>95</v>
      </c>
      <c r="H16" s="47"/>
      <c r="I16" s="47"/>
      <c r="J16" s="47"/>
      <c r="K16" s="47"/>
      <c r="L16" s="47"/>
      <c r="M16" s="47"/>
      <c r="N16" s="47"/>
      <c r="O16" s="47"/>
      <c r="P16" s="47"/>
      <c r="Q16" s="47"/>
      <c r="R16" s="47"/>
      <c r="S16" s="47"/>
      <c r="T16" s="48"/>
    </row>
    <row r="17" spans="2:20" ht="19.75" customHeight="1" thickBot="1" x14ac:dyDescent="0.6">
      <c r="B17" s="46"/>
      <c r="C17" s="47"/>
      <c r="D17" s="123" t="s">
        <v>61</v>
      </c>
      <c r="E17" s="124"/>
      <c r="F17" s="47"/>
      <c r="G17" s="47" t="s">
        <v>95</v>
      </c>
      <c r="H17" s="47"/>
      <c r="I17" s="47"/>
      <c r="J17" s="47"/>
      <c r="K17" s="47"/>
      <c r="L17" s="47"/>
      <c r="M17" s="47"/>
      <c r="N17" s="47"/>
      <c r="O17" s="47"/>
      <c r="P17" s="47"/>
      <c r="Q17" s="47"/>
      <c r="R17" s="47"/>
      <c r="S17" s="47"/>
      <c r="T17" s="48"/>
    </row>
    <row r="18" spans="2:20" ht="19.75" customHeight="1" thickBot="1" x14ac:dyDescent="0.6">
      <c r="B18" s="46"/>
      <c r="C18" s="47"/>
      <c r="D18" s="47"/>
      <c r="E18" s="47"/>
      <c r="F18" s="47"/>
      <c r="G18" s="47"/>
      <c r="H18" s="47"/>
      <c r="I18" s="47"/>
      <c r="J18" s="47"/>
      <c r="K18" s="47"/>
      <c r="L18" s="47"/>
      <c r="M18" s="47"/>
      <c r="N18" s="47"/>
      <c r="O18" s="47"/>
      <c r="P18" s="47"/>
      <c r="Q18" s="47"/>
      <c r="R18" s="47"/>
      <c r="S18" s="47"/>
      <c r="T18" s="48"/>
    </row>
    <row r="19" spans="2:20" ht="19.75" customHeight="1" thickBot="1" x14ac:dyDescent="0.6">
      <c r="B19" s="123" t="s">
        <v>62</v>
      </c>
      <c r="C19" s="124"/>
      <c r="D19" s="47"/>
      <c r="E19" s="47"/>
      <c r="F19" s="47"/>
      <c r="G19" s="47"/>
      <c r="H19" s="47"/>
      <c r="I19" s="47"/>
      <c r="J19" s="47"/>
      <c r="K19" s="47"/>
      <c r="L19" s="47"/>
      <c r="M19" s="47"/>
      <c r="N19" s="47"/>
      <c r="O19" s="47"/>
      <c r="P19" s="47"/>
      <c r="Q19" s="47"/>
      <c r="R19" s="47"/>
      <c r="S19" s="47"/>
      <c r="T19" s="48"/>
    </row>
    <row r="20" spans="2:20" ht="19.75" customHeight="1" thickBot="1" x14ac:dyDescent="0.6">
      <c r="B20" s="123" t="s">
        <v>63</v>
      </c>
      <c r="C20" s="124"/>
      <c r="D20" s="134" t="s">
        <v>64</v>
      </c>
      <c r="E20" s="183"/>
      <c r="F20" s="183"/>
      <c r="G20" s="135"/>
      <c r="H20" s="123" t="s">
        <v>65</v>
      </c>
      <c r="I20" s="139"/>
      <c r="J20" s="139"/>
      <c r="K20" s="124"/>
      <c r="L20" s="123" t="s">
        <v>66</v>
      </c>
      <c r="M20" s="124"/>
      <c r="N20" s="123" t="s">
        <v>67</v>
      </c>
      <c r="O20" s="124"/>
      <c r="P20" s="123" t="s">
        <v>68</v>
      </c>
      <c r="Q20" s="124"/>
      <c r="R20" s="123" t="s">
        <v>69</v>
      </c>
      <c r="S20" s="124"/>
      <c r="T20" s="48"/>
    </row>
    <row r="21" spans="2:20" ht="19.75" customHeight="1" thickBot="1" x14ac:dyDescent="0.6">
      <c r="B21" s="46"/>
      <c r="C21" s="47"/>
      <c r="D21" s="47"/>
      <c r="E21" s="47"/>
      <c r="F21" s="47"/>
      <c r="G21" s="47"/>
      <c r="H21" s="47"/>
      <c r="I21" s="47"/>
      <c r="J21" s="47"/>
      <c r="K21" s="47"/>
      <c r="L21" s="47"/>
      <c r="M21" s="47"/>
      <c r="N21" s="47"/>
      <c r="O21" s="47"/>
      <c r="P21" s="47"/>
      <c r="Q21" s="47"/>
      <c r="R21" s="47"/>
      <c r="S21" s="47"/>
      <c r="T21" s="48"/>
    </row>
    <row r="22" spans="2:20" ht="29" thickBot="1" x14ac:dyDescent="0.6">
      <c r="B22" s="128" t="s">
        <v>126</v>
      </c>
      <c r="C22" s="129"/>
      <c r="D22" s="129"/>
      <c r="E22" s="129"/>
      <c r="F22" s="129"/>
      <c r="G22" s="129"/>
      <c r="H22" s="129"/>
      <c r="I22" s="129"/>
      <c r="J22" s="129"/>
      <c r="K22" s="129"/>
      <c r="L22" s="129"/>
      <c r="M22" s="129"/>
      <c r="N22" s="129"/>
      <c r="O22" s="129"/>
      <c r="P22" s="129"/>
      <c r="Q22" s="129"/>
      <c r="R22" s="129"/>
      <c r="S22" s="129"/>
      <c r="T22" s="130"/>
    </row>
    <row r="23" spans="2:20" ht="22.5" x14ac:dyDescent="0.55000000000000004">
      <c r="B23" s="38" t="s">
        <v>1</v>
      </c>
      <c r="C23" s="131" t="s">
        <v>2</v>
      </c>
      <c r="D23" s="132"/>
      <c r="E23" s="133"/>
      <c r="F23" s="131" t="s">
        <v>12</v>
      </c>
      <c r="G23" s="132"/>
      <c r="H23" s="132"/>
      <c r="I23" s="132"/>
      <c r="J23" s="133"/>
      <c r="K23" s="44" t="s">
        <v>3</v>
      </c>
      <c r="L23" s="44" t="s">
        <v>4</v>
      </c>
      <c r="M23" s="45" t="s">
        <v>5</v>
      </c>
      <c r="N23" s="45" t="s">
        <v>6</v>
      </c>
      <c r="O23" s="45" t="s">
        <v>7</v>
      </c>
      <c r="P23" s="45" t="s">
        <v>8</v>
      </c>
      <c r="Q23" s="45" t="s">
        <v>9</v>
      </c>
      <c r="R23" s="45" t="s">
        <v>10</v>
      </c>
      <c r="S23" s="45" t="s">
        <v>11</v>
      </c>
      <c r="T23" s="37"/>
    </row>
    <row r="24" spans="2:20" ht="22.5" x14ac:dyDescent="0.55000000000000004">
      <c r="B24" s="140" t="s">
        <v>23</v>
      </c>
      <c r="C24" s="143" t="s">
        <v>97</v>
      </c>
      <c r="D24" s="144"/>
      <c r="E24" s="145"/>
      <c r="F24" s="182" t="s">
        <v>127</v>
      </c>
      <c r="G24" s="144"/>
      <c r="H24" s="144"/>
      <c r="I24" s="144"/>
      <c r="J24" s="145"/>
      <c r="K24" s="140" t="s">
        <v>21</v>
      </c>
      <c r="L24" s="140" t="s">
        <v>22</v>
      </c>
      <c r="M24" s="2">
        <f>A①_営業部_入力!M40</f>
        <v>5700</v>
      </c>
      <c r="N24" s="2">
        <f>A①_営業部_入力!N40</f>
        <v>6270</v>
      </c>
      <c r="O24" s="2">
        <f>A①_営業部_入力!O40</f>
        <v>6897</v>
      </c>
      <c r="P24" s="2">
        <f>A①_営業部_入力!P40</f>
        <v>7581</v>
      </c>
      <c r="Q24" s="2">
        <f>A①_営業部_入力!Q40</f>
        <v>8322</v>
      </c>
      <c r="R24" s="2">
        <f>A①_営業部_入力!R40</f>
        <v>9120</v>
      </c>
      <c r="S24" s="2">
        <f>SUM(M24:R24)</f>
        <v>43890</v>
      </c>
      <c r="T24" s="33"/>
    </row>
    <row r="25" spans="2:20" ht="22.5" x14ac:dyDescent="0.55000000000000004">
      <c r="B25" s="141"/>
      <c r="C25" s="146"/>
      <c r="D25" s="147"/>
      <c r="E25" s="148"/>
      <c r="F25" s="146"/>
      <c r="G25" s="147"/>
      <c r="H25" s="147"/>
      <c r="I25" s="147"/>
      <c r="J25" s="148"/>
      <c r="K25" s="141"/>
      <c r="L25" s="141"/>
      <c r="M25" s="45" t="s">
        <v>13</v>
      </c>
      <c r="N25" s="45" t="s">
        <v>14</v>
      </c>
      <c r="O25" s="45" t="s">
        <v>15</v>
      </c>
      <c r="P25" s="45" t="s">
        <v>16</v>
      </c>
      <c r="Q25" s="45" t="s">
        <v>17</v>
      </c>
      <c r="R25" s="45" t="s">
        <v>18</v>
      </c>
      <c r="S25" s="45" t="s">
        <v>19</v>
      </c>
      <c r="T25" s="45" t="s">
        <v>20</v>
      </c>
    </row>
    <row r="26" spans="2:20" ht="23" thickBot="1" x14ac:dyDescent="0.6">
      <c r="B26" s="142"/>
      <c r="C26" s="149"/>
      <c r="D26" s="150"/>
      <c r="E26" s="151"/>
      <c r="F26" s="149"/>
      <c r="G26" s="150"/>
      <c r="H26" s="150"/>
      <c r="I26" s="150"/>
      <c r="J26" s="151"/>
      <c r="K26" s="142"/>
      <c r="L26" s="142"/>
      <c r="M26" s="105">
        <f>A①_営業部_入力!M42</f>
        <v>10032</v>
      </c>
      <c r="N26" s="105">
        <f>A①_営業部_入力!N42</f>
        <v>11001</v>
      </c>
      <c r="O26" s="105">
        <f>A①_営業部_入力!O42</f>
        <v>12084</v>
      </c>
      <c r="P26" s="105">
        <f>A①_営業部_入力!P42</f>
        <v>13281</v>
      </c>
      <c r="Q26" s="105">
        <f>A①_営業部_入力!Q42</f>
        <v>14592</v>
      </c>
      <c r="R26" s="105">
        <f>A①_営業部_入力!R42</f>
        <v>16017</v>
      </c>
      <c r="S26" s="105">
        <f>SUM(M26:R26)</f>
        <v>77007</v>
      </c>
      <c r="T26" s="105">
        <f>S24+S26</f>
        <v>120897</v>
      </c>
    </row>
    <row r="27" spans="2:20" ht="22.5" x14ac:dyDescent="0.55000000000000004">
      <c r="B27" s="155" t="s">
        <v>33</v>
      </c>
      <c r="C27" s="156" t="s">
        <v>42</v>
      </c>
      <c r="D27" s="157"/>
      <c r="E27" s="158"/>
      <c r="F27" s="165" t="s">
        <v>128</v>
      </c>
      <c r="G27" s="157"/>
      <c r="H27" s="157"/>
      <c r="I27" s="157"/>
      <c r="J27" s="158"/>
      <c r="K27" s="155" t="s">
        <v>96</v>
      </c>
      <c r="L27" s="155" t="s">
        <v>43</v>
      </c>
      <c r="M27" s="106" t="s">
        <v>5</v>
      </c>
      <c r="N27" s="106" t="s">
        <v>6</v>
      </c>
      <c r="O27" s="106" t="s">
        <v>7</v>
      </c>
      <c r="P27" s="106" t="s">
        <v>8</v>
      </c>
      <c r="Q27" s="106" t="s">
        <v>9</v>
      </c>
      <c r="R27" s="106" t="s">
        <v>10</v>
      </c>
      <c r="S27" s="106" t="s">
        <v>11</v>
      </c>
      <c r="T27" s="107"/>
    </row>
    <row r="28" spans="2:20" ht="22.5" x14ac:dyDescent="0.55000000000000004">
      <c r="B28" s="141"/>
      <c r="C28" s="159"/>
      <c r="D28" s="160"/>
      <c r="E28" s="161"/>
      <c r="F28" s="159"/>
      <c r="G28" s="160"/>
      <c r="H28" s="160"/>
      <c r="I28" s="160"/>
      <c r="J28" s="161"/>
      <c r="K28" s="141"/>
      <c r="L28" s="141"/>
      <c r="M28" s="39">
        <f>A①_営業部_入力!M28</f>
        <v>100</v>
      </c>
      <c r="N28" s="39">
        <f>A①_営業部_入力!N28</f>
        <v>110</v>
      </c>
      <c r="O28" s="39">
        <f>A①_営業部_入力!O28</f>
        <v>121</v>
      </c>
      <c r="P28" s="39">
        <f>A①_営業部_入力!P28</f>
        <v>133</v>
      </c>
      <c r="Q28" s="39">
        <f>A①_営業部_入力!Q28</f>
        <v>146</v>
      </c>
      <c r="R28" s="39">
        <f>A①_営業部_入力!R28</f>
        <v>160</v>
      </c>
      <c r="S28" s="39">
        <f>SUM(M28:R28)</f>
        <v>770</v>
      </c>
      <c r="T28" s="33"/>
    </row>
    <row r="29" spans="2:20" ht="22.5" x14ac:dyDescent="0.55000000000000004">
      <c r="B29" s="141"/>
      <c r="C29" s="159"/>
      <c r="D29" s="160"/>
      <c r="E29" s="161"/>
      <c r="F29" s="159"/>
      <c r="G29" s="160"/>
      <c r="H29" s="160"/>
      <c r="I29" s="160"/>
      <c r="J29" s="161"/>
      <c r="K29" s="141"/>
      <c r="L29" s="141"/>
      <c r="M29" s="45" t="s">
        <v>13</v>
      </c>
      <c r="N29" s="45" t="s">
        <v>14</v>
      </c>
      <c r="O29" s="45" t="s">
        <v>15</v>
      </c>
      <c r="P29" s="45" t="s">
        <v>16</v>
      </c>
      <c r="Q29" s="45" t="s">
        <v>17</v>
      </c>
      <c r="R29" s="45" t="s">
        <v>18</v>
      </c>
      <c r="S29" s="45" t="s">
        <v>19</v>
      </c>
      <c r="T29" s="45" t="s">
        <v>20</v>
      </c>
    </row>
    <row r="30" spans="2:20" ht="23" thickBot="1" x14ac:dyDescent="0.6">
      <c r="B30" s="142"/>
      <c r="C30" s="162"/>
      <c r="D30" s="163"/>
      <c r="E30" s="164"/>
      <c r="F30" s="162"/>
      <c r="G30" s="163"/>
      <c r="H30" s="163"/>
      <c r="I30" s="163"/>
      <c r="J30" s="164"/>
      <c r="K30" s="142"/>
      <c r="L30" s="142"/>
      <c r="M30" s="108">
        <f>A①_営業部_入力!M30</f>
        <v>176</v>
      </c>
      <c r="N30" s="108">
        <f>A①_営業部_入力!N30</f>
        <v>193</v>
      </c>
      <c r="O30" s="108">
        <f>A①_営業部_入力!O30</f>
        <v>212</v>
      </c>
      <c r="P30" s="108">
        <f>A①_営業部_入力!P30</f>
        <v>233</v>
      </c>
      <c r="Q30" s="108">
        <f>A①_営業部_入力!Q30</f>
        <v>256</v>
      </c>
      <c r="R30" s="108">
        <f>A①_営業部_入力!R30</f>
        <v>281</v>
      </c>
      <c r="S30" s="108">
        <f>SUM(M30:R30)</f>
        <v>1351</v>
      </c>
      <c r="T30" s="108">
        <f>S28+S30</f>
        <v>2121</v>
      </c>
    </row>
    <row r="31" spans="2:20" ht="18" customHeight="1" x14ac:dyDescent="0.55000000000000004">
      <c r="B31" s="155" t="s">
        <v>39</v>
      </c>
      <c r="C31" s="152" t="s">
        <v>98</v>
      </c>
      <c r="D31" s="153"/>
      <c r="E31" s="154"/>
      <c r="F31" s="166" t="s">
        <v>131</v>
      </c>
      <c r="G31" s="153"/>
      <c r="H31" s="153"/>
      <c r="I31" s="153"/>
      <c r="J31" s="154"/>
      <c r="K31" s="155" t="s">
        <v>96</v>
      </c>
      <c r="L31" s="155" t="s">
        <v>43</v>
      </c>
      <c r="M31" s="106" t="s">
        <v>5</v>
      </c>
      <c r="N31" s="106" t="s">
        <v>6</v>
      </c>
      <c r="O31" s="106" t="s">
        <v>7</v>
      </c>
      <c r="P31" s="106" t="s">
        <v>8</v>
      </c>
      <c r="Q31" s="106" t="s">
        <v>9</v>
      </c>
      <c r="R31" s="106" t="s">
        <v>10</v>
      </c>
      <c r="S31" s="106" t="s">
        <v>11</v>
      </c>
      <c r="T31" s="107"/>
    </row>
    <row r="32" spans="2:20" ht="22.5" x14ac:dyDescent="0.55000000000000004">
      <c r="B32" s="141"/>
      <c r="C32" s="146"/>
      <c r="D32" s="147"/>
      <c r="E32" s="148"/>
      <c r="F32" s="146"/>
      <c r="G32" s="147"/>
      <c r="H32" s="147"/>
      <c r="I32" s="147"/>
      <c r="J32" s="148"/>
      <c r="K32" s="141"/>
      <c r="L32" s="141"/>
      <c r="M32" s="2">
        <v>200</v>
      </c>
      <c r="N32" s="43">
        <f>M44</f>
        <v>400</v>
      </c>
      <c r="O32" s="43">
        <f t="shared" ref="O32:R34" si="0">N44</f>
        <v>590</v>
      </c>
      <c r="P32" s="43">
        <f t="shared" si="0"/>
        <v>769</v>
      </c>
      <c r="Q32" s="43">
        <f t="shared" si="0"/>
        <v>936</v>
      </c>
      <c r="R32" s="43">
        <f t="shared" si="0"/>
        <v>1090</v>
      </c>
      <c r="S32" s="2">
        <f>M32</f>
        <v>200</v>
      </c>
      <c r="T32" s="33"/>
    </row>
    <row r="33" spans="2:21" ht="22.5" x14ac:dyDescent="0.55000000000000004">
      <c r="B33" s="141"/>
      <c r="C33" s="146"/>
      <c r="D33" s="147"/>
      <c r="E33" s="148"/>
      <c r="F33" s="146"/>
      <c r="G33" s="147"/>
      <c r="H33" s="147"/>
      <c r="I33" s="147"/>
      <c r="J33" s="148"/>
      <c r="K33" s="141"/>
      <c r="L33" s="141"/>
      <c r="M33" s="45" t="s">
        <v>13</v>
      </c>
      <c r="N33" s="45" t="s">
        <v>14</v>
      </c>
      <c r="O33" s="45" t="s">
        <v>15</v>
      </c>
      <c r="P33" s="45" t="s">
        <v>16</v>
      </c>
      <c r="Q33" s="45" t="s">
        <v>17</v>
      </c>
      <c r="R33" s="45" t="s">
        <v>18</v>
      </c>
      <c r="S33" s="45" t="s">
        <v>19</v>
      </c>
      <c r="T33" s="45" t="s">
        <v>20</v>
      </c>
      <c r="U33" s="3"/>
    </row>
    <row r="34" spans="2:21" ht="23" thickBot="1" x14ac:dyDescent="0.6">
      <c r="B34" s="142"/>
      <c r="C34" s="149"/>
      <c r="D34" s="150"/>
      <c r="E34" s="151"/>
      <c r="F34" s="149"/>
      <c r="G34" s="150"/>
      <c r="H34" s="150"/>
      <c r="I34" s="150"/>
      <c r="J34" s="151"/>
      <c r="K34" s="142"/>
      <c r="L34" s="142"/>
      <c r="M34" s="110">
        <f>R44</f>
        <v>1230</v>
      </c>
      <c r="N34" s="110">
        <f>M46</f>
        <v>1354</v>
      </c>
      <c r="O34" s="110">
        <f t="shared" si="0"/>
        <v>1461</v>
      </c>
      <c r="P34" s="110">
        <f t="shared" si="0"/>
        <v>1549</v>
      </c>
      <c r="Q34" s="110">
        <f t="shared" si="0"/>
        <v>1616</v>
      </c>
      <c r="R34" s="110">
        <f t="shared" si="0"/>
        <v>1660</v>
      </c>
      <c r="S34" s="105">
        <f>M34</f>
        <v>1230</v>
      </c>
      <c r="T34" s="105">
        <f>M32</f>
        <v>200</v>
      </c>
      <c r="U34" s="4"/>
    </row>
    <row r="35" spans="2:21" ht="22.5" x14ac:dyDescent="0.55000000000000004">
      <c r="B35" s="155" t="s">
        <v>44</v>
      </c>
      <c r="C35" s="152" t="s">
        <v>99</v>
      </c>
      <c r="D35" s="153"/>
      <c r="E35" s="154"/>
      <c r="F35" s="166" t="s">
        <v>73</v>
      </c>
      <c r="G35" s="153"/>
      <c r="H35" s="153"/>
      <c r="I35" s="153"/>
      <c r="J35" s="154"/>
      <c r="K35" s="155" t="s">
        <v>96</v>
      </c>
      <c r="L35" s="155" t="s">
        <v>43</v>
      </c>
      <c r="M35" s="106" t="s">
        <v>5</v>
      </c>
      <c r="N35" s="106" t="s">
        <v>6</v>
      </c>
      <c r="O35" s="106" t="s">
        <v>7</v>
      </c>
      <c r="P35" s="106" t="s">
        <v>8</v>
      </c>
      <c r="Q35" s="106" t="s">
        <v>9</v>
      </c>
      <c r="R35" s="106" t="s">
        <v>10</v>
      </c>
      <c r="S35" s="106" t="s">
        <v>11</v>
      </c>
      <c r="T35" s="107"/>
      <c r="U35" s="4"/>
    </row>
    <row r="36" spans="2:21" ht="22.5" x14ac:dyDescent="0.55000000000000004">
      <c r="B36" s="141"/>
      <c r="C36" s="146"/>
      <c r="D36" s="147"/>
      <c r="E36" s="148"/>
      <c r="F36" s="146"/>
      <c r="G36" s="147"/>
      <c r="H36" s="147"/>
      <c r="I36" s="147"/>
      <c r="J36" s="148"/>
      <c r="K36" s="141"/>
      <c r="L36" s="141"/>
      <c r="M36" s="2">
        <v>300</v>
      </c>
      <c r="N36" s="2">
        <v>300</v>
      </c>
      <c r="O36" s="2">
        <v>300</v>
      </c>
      <c r="P36" s="2">
        <v>300</v>
      </c>
      <c r="Q36" s="2">
        <v>300</v>
      </c>
      <c r="R36" s="2">
        <v>300</v>
      </c>
      <c r="S36" s="2">
        <f>SUM(M36:R36)</f>
        <v>1800</v>
      </c>
      <c r="T36" s="33"/>
      <c r="U36" s="4"/>
    </row>
    <row r="37" spans="2:21" ht="22.5" x14ac:dyDescent="0.55000000000000004">
      <c r="B37" s="141"/>
      <c r="C37" s="146"/>
      <c r="D37" s="147"/>
      <c r="E37" s="148"/>
      <c r="F37" s="146"/>
      <c r="G37" s="147"/>
      <c r="H37" s="147"/>
      <c r="I37" s="147"/>
      <c r="J37" s="148"/>
      <c r="K37" s="141"/>
      <c r="L37" s="141"/>
      <c r="M37" s="45" t="s">
        <v>13</v>
      </c>
      <c r="N37" s="45" t="s">
        <v>14</v>
      </c>
      <c r="O37" s="45" t="s">
        <v>15</v>
      </c>
      <c r="P37" s="45" t="s">
        <v>16</v>
      </c>
      <c r="Q37" s="45" t="s">
        <v>17</v>
      </c>
      <c r="R37" s="45" t="s">
        <v>18</v>
      </c>
      <c r="S37" s="45" t="s">
        <v>19</v>
      </c>
      <c r="T37" s="45" t="s">
        <v>20</v>
      </c>
      <c r="U37" s="4"/>
    </row>
    <row r="38" spans="2:21" ht="23" thickBot="1" x14ac:dyDescent="0.6">
      <c r="B38" s="142"/>
      <c r="C38" s="149"/>
      <c r="D38" s="150"/>
      <c r="E38" s="151"/>
      <c r="F38" s="149"/>
      <c r="G38" s="150"/>
      <c r="H38" s="150"/>
      <c r="I38" s="150"/>
      <c r="J38" s="151"/>
      <c r="K38" s="142"/>
      <c r="L38" s="142"/>
      <c r="M38" s="105">
        <v>300</v>
      </c>
      <c r="N38" s="105">
        <v>300</v>
      </c>
      <c r="O38" s="105">
        <v>300</v>
      </c>
      <c r="P38" s="105">
        <v>300</v>
      </c>
      <c r="Q38" s="105">
        <v>300</v>
      </c>
      <c r="R38" s="105">
        <v>300</v>
      </c>
      <c r="S38" s="105">
        <f>SUM(M38:R38)</f>
        <v>1800</v>
      </c>
      <c r="T38" s="105">
        <f>S36+S38</f>
        <v>3600</v>
      </c>
      <c r="U38" s="4"/>
    </row>
    <row r="39" spans="2:21" ht="22.5" x14ac:dyDescent="0.55000000000000004">
      <c r="B39" s="155" t="s">
        <v>45</v>
      </c>
      <c r="C39" s="156" t="s">
        <v>129</v>
      </c>
      <c r="D39" s="157"/>
      <c r="E39" s="158"/>
      <c r="F39" s="165" t="s">
        <v>100</v>
      </c>
      <c r="G39" s="157"/>
      <c r="H39" s="157"/>
      <c r="I39" s="157"/>
      <c r="J39" s="158"/>
      <c r="K39" s="155" t="s">
        <v>96</v>
      </c>
      <c r="L39" s="155" t="s">
        <v>43</v>
      </c>
      <c r="M39" s="106" t="s">
        <v>5</v>
      </c>
      <c r="N39" s="106" t="s">
        <v>6</v>
      </c>
      <c r="O39" s="106" t="s">
        <v>7</v>
      </c>
      <c r="P39" s="106" t="s">
        <v>8</v>
      </c>
      <c r="Q39" s="106" t="s">
        <v>9</v>
      </c>
      <c r="R39" s="106" t="s">
        <v>10</v>
      </c>
      <c r="S39" s="106" t="s">
        <v>11</v>
      </c>
      <c r="T39" s="107"/>
      <c r="U39" s="4"/>
    </row>
    <row r="40" spans="2:21" ht="22.5" x14ac:dyDescent="0.55000000000000004">
      <c r="B40" s="141"/>
      <c r="C40" s="159"/>
      <c r="D40" s="160"/>
      <c r="E40" s="161"/>
      <c r="F40" s="159"/>
      <c r="G40" s="160"/>
      <c r="H40" s="160"/>
      <c r="I40" s="160"/>
      <c r="J40" s="161"/>
      <c r="K40" s="141"/>
      <c r="L40" s="141"/>
      <c r="M40" s="39">
        <f>M28</f>
        <v>100</v>
      </c>
      <c r="N40" s="39">
        <f t="shared" ref="N40:R42" si="1">N28</f>
        <v>110</v>
      </c>
      <c r="O40" s="39">
        <f t="shared" si="1"/>
        <v>121</v>
      </c>
      <c r="P40" s="39">
        <f t="shared" si="1"/>
        <v>133</v>
      </c>
      <c r="Q40" s="39">
        <f t="shared" si="1"/>
        <v>146</v>
      </c>
      <c r="R40" s="39">
        <f t="shared" si="1"/>
        <v>160</v>
      </c>
      <c r="S40" s="39">
        <f>SUM(M40:R40)</f>
        <v>770</v>
      </c>
      <c r="T40" s="33"/>
      <c r="U40" s="4"/>
    </row>
    <row r="41" spans="2:21" ht="22.5" x14ac:dyDescent="0.55000000000000004">
      <c r="B41" s="141"/>
      <c r="C41" s="159"/>
      <c r="D41" s="160"/>
      <c r="E41" s="161"/>
      <c r="F41" s="159"/>
      <c r="G41" s="160"/>
      <c r="H41" s="160"/>
      <c r="I41" s="160"/>
      <c r="J41" s="161"/>
      <c r="K41" s="141"/>
      <c r="L41" s="141"/>
      <c r="M41" s="45" t="s">
        <v>13</v>
      </c>
      <c r="N41" s="45" t="s">
        <v>14</v>
      </c>
      <c r="O41" s="45" t="s">
        <v>15</v>
      </c>
      <c r="P41" s="45" t="s">
        <v>16</v>
      </c>
      <c r="Q41" s="45" t="s">
        <v>17</v>
      </c>
      <c r="R41" s="45" t="s">
        <v>18</v>
      </c>
      <c r="S41" s="45" t="s">
        <v>19</v>
      </c>
      <c r="T41" s="45" t="s">
        <v>20</v>
      </c>
      <c r="U41" s="4"/>
    </row>
    <row r="42" spans="2:21" ht="23" thickBot="1" x14ac:dyDescent="0.6">
      <c r="B42" s="142"/>
      <c r="C42" s="162"/>
      <c r="D42" s="163"/>
      <c r="E42" s="164"/>
      <c r="F42" s="162"/>
      <c r="G42" s="163"/>
      <c r="H42" s="163"/>
      <c r="I42" s="163"/>
      <c r="J42" s="164"/>
      <c r="K42" s="142"/>
      <c r="L42" s="142"/>
      <c r="M42" s="108">
        <f>M30</f>
        <v>176</v>
      </c>
      <c r="N42" s="108">
        <f t="shared" si="1"/>
        <v>193</v>
      </c>
      <c r="O42" s="108">
        <f t="shared" si="1"/>
        <v>212</v>
      </c>
      <c r="P42" s="108">
        <f t="shared" si="1"/>
        <v>233</v>
      </c>
      <c r="Q42" s="108">
        <f t="shared" si="1"/>
        <v>256</v>
      </c>
      <c r="R42" s="108">
        <f t="shared" si="1"/>
        <v>281</v>
      </c>
      <c r="S42" s="105">
        <f>SUM(M42:R42)</f>
        <v>1351</v>
      </c>
      <c r="T42" s="105">
        <f>S40+S42</f>
        <v>2121</v>
      </c>
      <c r="U42" s="4"/>
    </row>
    <row r="43" spans="2:21" ht="21.65" customHeight="1" x14ac:dyDescent="0.55000000000000004">
      <c r="B43" s="155" t="s">
        <v>46</v>
      </c>
      <c r="C43" s="152" t="s">
        <v>101</v>
      </c>
      <c r="D43" s="153"/>
      <c r="E43" s="154"/>
      <c r="F43" s="166" t="s">
        <v>130</v>
      </c>
      <c r="G43" s="153"/>
      <c r="H43" s="153"/>
      <c r="I43" s="153"/>
      <c r="J43" s="154"/>
      <c r="K43" s="155" t="s">
        <v>96</v>
      </c>
      <c r="L43" s="155" t="s">
        <v>43</v>
      </c>
      <c r="M43" s="106" t="s">
        <v>5</v>
      </c>
      <c r="N43" s="106" t="s">
        <v>6</v>
      </c>
      <c r="O43" s="106" t="s">
        <v>7</v>
      </c>
      <c r="P43" s="106" t="s">
        <v>8</v>
      </c>
      <c r="Q43" s="106" t="s">
        <v>9</v>
      </c>
      <c r="R43" s="106" t="s">
        <v>10</v>
      </c>
      <c r="S43" s="106" t="s">
        <v>11</v>
      </c>
      <c r="T43" s="107"/>
      <c r="U43" s="4"/>
    </row>
    <row r="44" spans="2:21" ht="22.5" x14ac:dyDescent="0.55000000000000004">
      <c r="B44" s="141"/>
      <c r="C44" s="146"/>
      <c r="D44" s="147"/>
      <c r="E44" s="148"/>
      <c r="F44" s="146"/>
      <c r="G44" s="147"/>
      <c r="H44" s="147"/>
      <c r="I44" s="147"/>
      <c r="J44" s="148"/>
      <c r="K44" s="141"/>
      <c r="L44" s="141"/>
      <c r="M44" s="43">
        <f>M32+M36-M40</f>
        <v>400</v>
      </c>
      <c r="N44" s="43">
        <f t="shared" ref="N44:R46" si="2">N32+N36-N40</f>
        <v>590</v>
      </c>
      <c r="O44" s="43">
        <f t="shared" si="2"/>
        <v>769</v>
      </c>
      <c r="P44" s="43">
        <f t="shared" si="2"/>
        <v>936</v>
      </c>
      <c r="Q44" s="43">
        <f t="shared" si="2"/>
        <v>1090</v>
      </c>
      <c r="R44" s="43">
        <f t="shared" si="2"/>
        <v>1230</v>
      </c>
      <c r="S44" s="2">
        <f>R44</f>
        <v>1230</v>
      </c>
      <c r="T44" s="33"/>
      <c r="U44" s="4"/>
    </row>
    <row r="45" spans="2:21" ht="22.5" x14ac:dyDescent="0.55000000000000004">
      <c r="B45" s="141"/>
      <c r="C45" s="146"/>
      <c r="D45" s="147"/>
      <c r="E45" s="148"/>
      <c r="F45" s="146"/>
      <c r="G45" s="147"/>
      <c r="H45" s="147"/>
      <c r="I45" s="147"/>
      <c r="J45" s="148"/>
      <c r="K45" s="141"/>
      <c r="L45" s="141"/>
      <c r="M45" s="45" t="s">
        <v>13</v>
      </c>
      <c r="N45" s="45" t="s">
        <v>14</v>
      </c>
      <c r="O45" s="45" t="s">
        <v>15</v>
      </c>
      <c r="P45" s="45" t="s">
        <v>16</v>
      </c>
      <c r="Q45" s="45" t="s">
        <v>17</v>
      </c>
      <c r="R45" s="45" t="s">
        <v>18</v>
      </c>
      <c r="S45" s="45" t="s">
        <v>19</v>
      </c>
      <c r="T45" s="45" t="s">
        <v>20</v>
      </c>
      <c r="U45" s="4"/>
    </row>
    <row r="46" spans="2:21" ht="23" thickBot="1" x14ac:dyDescent="0.6">
      <c r="B46" s="142"/>
      <c r="C46" s="149"/>
      <c r="D46" s="150"/>
      <c r="E46" s="151"/>
      <c r="F46" s="149"/>
      <c r="G46" s="150"/>
      <c r="H46" s="150"/>
      <c r="I46" s="150"/>
      <c r="J46" s="151"/>
      <c r="K46" s="142"/>
      <c r="L46" s="142"/>
      <c r="M46" s="110">
        <f>M34+M38-M42</f>
        <v>1354</v>
      </c>
      <c r="N46" s="110">
        <f t="shared" si="2"/>
        <v>1461</v>
      </c>
      <c r="O46" s="110">
        <f t="shared" si="2"/>
        <v>1549</v>
      </c>
      <c r="P46" s="110">
        <f t="shared" si="2"/>
        <v>1616</v>
      </c>
      <c r="Q46" s="110">
        <f t="shared" si="2"/>
        <v>1660</v>
      </c>
      <c r="R46" s="110">
        <f t="shared" si="2"/>
        <v>1679</v>
      </c>
      <c r="S46" s="105">
        <f>R46</f>
        <v>1679</v>
      </c>
      <c r="T46" s="105">
        <f>R46</f>
        <v>1679</v>
      </c>
      <c r="U46" s="4"/>
    </row>
    <row r="47" spans="2:21" ht="21.65" customHeight="1" x14ac:dyDescent="0.55000000000000004">
      <c r="B47" s="155" t="s">
        <v>79</v>
      </c>
      <c r="C47" s="152" t="s">
        <v>102</v>
      </c>
      <c r="D47" s="153"/>
      <c r="E47" s="154"/>
      <c r="F47" s="166" t="s">
        <v>103</v>
      </c>
      <c r="G47" s="153"/>
      <c r="H47" s="153"/>
      <c r="I47" s="153"/>
      <c r="J47" s="154"/>
      <c r="K47" s="155" t="s">
        <v>96</v>
      </c>
      <c r="L47" s="155" t="s">
        <v>43</v>
      </c>
      <c r="M47" s="106" t="s">
        <v>5</v>
      </c>
      <c r="N47" s="106" t="s">
        <v>6</v>
      </c>
      <c r="O47" s="106" t="s">
        <v>7</v>
      </c>
      <c r="P47" s="106" t="s">
        <v>8</v>
      </c>
      <c r="Q47" s="106" t="s">
        <v>9</v>
      </c>
      <c r="R47" s="106" t="s">
        <v>10</v>
      </c>
      <c r="S47" s="106" t="s">
        <v>11</v>
      </c>
      <c r="T47" s="107"/>
      <c r="U47" s="4"/>
    </row>
    <row r="48" spans="2:21" ht="22.5" x14ac:dyDescent="0.55000000000000004">
      <c r="B48" s="141"/>
      <c r="C48" s="146"/>
      <c r="D48" s="147"/>
      <c r="E48" s="148"/>
      <c r="F48" s="146"/>
      <c r="G48" s="147"/>
      <c r="H48" s="147"/>
      <c r="I48" s="147"/>
      <c r="J48" s="148"/>
      <c r="K48" s="141"/>
      <c r="L48" s="141"/>
      <c r="M48" s="2">
        <f>M44-M32</f>
        <v>200</v>
      </c>
      <c r="N48" s="2">
        <f t="shared" ref="N48:R50" si="3">N44-N32</f>
        <v>190</v>
      </c>
      <c r="O48" s="2">
        <f t="shared" si="3"/>
        <v>179</v>
      </c>
      <c r="P48" s="2">
        <f t="shared" si="3"/>
        <v>167</v>
      </c>
      <c r="Q48" s="2">
        <f t="shared" si="3"/>
        <v>154</v>
      </c>
      <c r="R48" s="2">
        <f t="shared" si="3"/>
        <v>140</v>
      </c>
      <c r="S48" s="2">
        <f>SUM(M48:R48)</f>
        <v>1030</v>
      </c>
      <c r="T48" s="33"/>
      <c r="U48" s="4"/>
    </row>
    <row r="49" spans="2:21" ht="22.5" x14ac:dyDescent="0.55000000000000004">
      <c r="B49" s="141"/>
      <c r="C49" s="146"/>
      <c r="D49" s="147"/>
      <c r="E49" s="148"/>
      <c r="F49" s="146"/>
      <c r="G49" s="147"/>
      <c r="H49" s="147"/>
      <c r="I49" s="147"/>
      <c r="J49" s="148"/>
      <c r="K49" s="141"/>
      <c r="L49" s="141"/>
      <c r="M49" s="45" t="s">
        <v>13</v>
      </c>
      <c r="N49" s="45" t="s">
        <v>14</v>
      </c>
      <c r="O49" s="45" t="s">
        <v>15</v>
      </c>
      <c r="P49" s="45" t="s">
        <v>16</v>
      </c>
      <c r="Q49" s="45" t="s">
        <v>17</v>
      </c>
      <c r="R49" s="45" t="s">
        <v>18</v>
      </c>
      <c r="S49" s="45" t="s">
        <v>19</v>
      </c>
      <c r="T49" s="45" t="s">
        <v>20</v>
      </c>
      <c r="U49" s="4"/>
    </row>
    <row r="50" spans="2:21" ht="23" thickBot="1" x14ac:dyDescent="0.6">
      <c r="B50" s="142"/>
      <c r="C50" s="149"/>
      <c r="D50" s="150"/>
      <c r="E50" s="151"/>
      <c r="F50" s="149"/>
      <c r="G50" s="150"/>
      <c r="H50" s="150"/>
      <c r="I50" s="150"/>
      <c r="J50" s="151"/>
      <c r="K50" s="142"/>
      <c r="L50" s="142"/>
      <c r="M50" s="105">
        <f>M46-M34</f>
        <v>124</v>
      </c>
      <c r="N50" s="105">
        <f t="shared" si="3"/>
        <v>107</v>
      </c>
      <c r="O50" s="105">
        <f t="shared" si="3"/>
        <v>88</v>
      </c>
      <c r="P50" s="105">
        <f t="shared" si="3"/>
        <v>67</v>
      </c>
      <c r="Q50" s="105">
        <f t="shared" si="3"/>
        <v>44</v>
      </c>
      <c r="R50" s="105">
        <f t="shared" si="3"/>
        <v>19</v>
      </c>
      <c r="S50" s="105">
        <f>SUM(M50:R50)</f>
        <v>449</v>
      </c>
      <c r="T50" s="105">
        <f>S48+S50</f>
        <v>1479</v>
      </c>
      <c r="U50" s="4"/>
    </row>
    <row r="51" spans="2:21" ht="22.5" x14ac:dyDescent="0.55000000000000004">
      <c r="B51" s="155" t="s">
        <v>47</v>
      </c>
      <c r="C51" s="156" t="s">
        <v>104</v>
      </c>
      <c r="D51" s="157"/>
      <c r="E51" s="158"/>
      <c r="F51" s="166" t="s">
        <v>73</v>
      </c>
      <c r="G51" s="153"/>
      <c r="H51" s="153"/>
      <c r="I51" s="153"/>
      <c r="J51" s="154"/>
      <c r="K51" s="155" t="s">
        <v>21</v>
      </c>
      <c r="L51" s="155" t="s">
        <v>22</v>
      </c>
      <c r="M51" s="106" t="s">
        <v>5</v>
      </c>
      <c r="N51" s="106" t="s">
        <v>6</v>
      </c>
      <c r="O51" s="106" t="s">
        <v>7</v>
      </c>
      <c r="P51" s="106" t="s">
        <v>8</v>
      </c>
      <c r="Q51" s="106" t="s">
        <v>9</v>
      </c>
      <c r="R51" s="106" t="s">
        <v>10</v>
      </c>
      <c r="S51" s="106" t="s">
        <v>11</v>
      </c>
      <c r="T51" s="107"/>
      <c r="U51" s="4"/>
    </row>
    <row r="52" spans="2:21" ht="22.5" x14ac:dyDescent="0.55000000000000004">
      <c r="B52" s="141"/>
      <c r="C52" s="159"/>
      <c r="D52" s="160"/>
      <c r="E52" s="161"/>
      <c r="F52" s="146"/>
      <c r="G52" s="147"/>
      <c r="H52" s="147"/>
      <c r="I52" s="147"/>
      <c r="J52" s="148"/>
      <c r="K52" s="141"/>
      <c r="L52" s="141"/>
      <c r="M52" s="2">
        <v>57</v>
      </c>
      <c r="N52" s="2">
        <v>57</v>
      </c>
      <c r="O52" s="2">
        <v>57</v>
      </c>
      <c r="P52" s="2">
        <v>57</v>
      </c>
      <c r="Q52" s="2">
        <v>57</v>
      </c>
      <c r="R52" s="2">
        <v>57</v>
      </c>
      <c r="S52" s="2"/>
      <c r="T52" s="33"/>
      <c r="U52" s="4"/>
    </row>
    <row r="53" spans="2:21" ht="22.5" x14ac:dyDescent="0.55000000000000004">
      <c r="B53" s="141"/>
      <c r="C53" s="159"/>
      <c r="D53" s="160"/>
      <c r="E53" s="161"/>
      <c r="F53" s="146"/>
      <c r="G53" s="147"/>
      <c r="H53" s="147"/>
      <c r="I53" s="147"/>
      <c r="J53" s="148"/>
      <c r="K53" s="141"/>
      <c r="L53" s="141"/>
      <c r="M53" s="45" t="s">
        <v>13</v>
      </c>
      <c r="N53" s="45" t="s">
        <v>14</v>
      </c>
      <c r="O53" s="45" t="s">
        <v>15</v>
      </c>
      <c r="P53" s="45" t="s">
        <v>16</v>
      </c>
      <c r="Q53" s="45" t="s">
        <v>17</v>
      </c>
      <c r="R53" s="45" t="s">
        <v>18</v>
      </c>
      <c r="S53" s="45" t="s">
        <v>19</v>
      </c>
      <c r="T53" s="45" t="s">
        <v>20</v>
      </c>
      <c r="U53" s="4"/>
    </row>
    <row r="54" spans="2:21" ht="23" thickBot="1" x14ac:dyDescent="0.6">
      <c r="B54" s="142"/>
      <c r="C54" s="162"/>
      <c r="D54" s="163"/>
      <c r="E54" s="164"/>
      <c r="F54" s="149"/>
      <c r="G54" s="150"/>
      <c r="H54" s="150"/>
      <c r="I54" s="150"/>
      <c r="J54" s="151"/>
      <c r="K54" s="142"/>
      <c r="L54" s="142"/>
      <c r="M54" s="105">
        <v>57</v>
      </c>
      <c r="N54" s="105">
        <v>57</v>
      </c>
      <c r="O54" s="105">
        <v>57</v>
      </c>
      <c r="P54" s="105">
        <v>57</v>
      </c>
      <c r="Q54" s="105">
        <v>57</v>
      </c>
      <c r="R54" s="105">
        <v>57</v>
      </c>
      <c r="S54" s="105"/>
      <c r="T54" s="105"/>
      <c r="U54" s="4"/>
    </row>
    <row r="55" spans="2:21" ht="22.5" x14ac:dyDescent="0.55000000000000004">
      <c r="B55" s="155" t="s">
        <v>82</v>
      </c>
      <c r="C55" s="184" t="s">
        <v>112</v>
      </c>
      <c r="D55" s="185"/>
      <c r="E55" s="186"/>
      <c r="F55" s="166" t="s">
        <v>105</v>
      </c>
      <c r="G55" s="153"/>
      <c r="H55" s="153"/>
      <c r="I55" s="153"/>
      <c r="J55" s="154"/>
      <c r="K55" s="155" t="s">
        <v>21</v>
      </c>
      <c r="L55" s="155" t="s">
        <v>22</v>
      </c>
      <c r="M55" s="106" t="s">
        <v>5</v>
      </c>
      <c r="N55" s="106" t="s">
        <v>6</v>
      </c>
      <c r="O55" s="106" t="s">
        <v>7</v>
      </c>
      <c r="P55" s="106" t="s">
        <v>8</v>
      </c>
      <c r="Q55" s="106" t="s">
        <v>9</v>
      </c>
      <c r="R55" s="106" t="s">
        <v>10</v>
      </c>
      <c r="S55" s="106" t="s">
        <v>11</v>
      </c>
      <c r="T55" s="107"/>
      <c r="U55" s="4"/>
    </row>
    <row r="56" spans="2:21" ht="22.5" x14ac:dyDescent="0.55000000000000004">
      <c r="B56" s="141"/>
      <c r="C56" s="187"/>
      <c r="D56" s="188"/>
      <c r="E56" s="189"/>
      <c r="F56" s="146"/>
      <c r="G56" s="147"/>
      <c r="H56" s="147"/>
      <c r="I56" s="147"/>
      <c r="J56" s="148"/>
      <c r="K56" s="141"/>
      <c r="L56" s="141"/>
      <c r="M56" s="2">
        <f>ROUND(M36*M52,0)</f>
        <v>17100</v>
      </c>
      <c r="N56" s="2">
        <f t="shared" ref="N56:R58" si="4">ROUND(N36*N52,0)</f>
        <v>17100</v>
      </c>
      <c r="O56" s="2">
        <f t="shared" si="4"/>
        <v>17100</v>
      </c>
      <c r="P56" s="2">
        <f t="shared" si="4"/>
        <v>17100</v>
      </c>
      <c r="Q56" s="2">
        <f t="shared" si="4"/>
        <v>17100</v>
      </c>
      <c r="R56" s="2">
        <f t="shared" si="4"/>
        <v>17100</v>
      </c>
      <c r="S56" s="2">
        <f>SUM(M56:R56)</f>
        <v>102600</v>
      </c>
      <c r="T56" s="33"/>
      <c r="U56" s="4"/>
    </row>
    <row r="57" spans="2:21" ht="22.5" x14ac:dyDescent="0.55000000000000004">
      <c r="B57" s="141"/>
      <c r="C57" s="187"/>
      <c r="D57" s="188"/>
      <c r="E57" s="189"/>
      <c r="F57" s="146"/>
      <c r="G57" s="147"/>
      <c r="H57" s="147"/>
      <c r="I57" s="147"/>
      <c r="J57" s="148"/>
      <c r="K57" s="141"/>
      <c r="L57" s="141"/>
      <c r="M57" s="45" t="s">
        <v>13</v>
      </c>
      <c r="N57" s="45" t="s">
        <v>14</v>
      </c>
      <c r="O57" s="45" t="s">
        <v>15</v>
      </c>
      <c r="P57" s="45" t="s">
        <v>16</v>
      </c>
      <c r="Q57" s="45" t="s">
        <v>17</v>
      </c>
      <c r="R57" s="45" t="s">
        <v>18</v>
      </c>
      <c r="S57" s="45" t="s">
        <v>19</v>
      </c>
      <c r="T57" s="45" t="s">
        <v>20</v>
      </c>
      <c r="U57" s="4"/>
    </row>
    <row r="58" spans="2:21" ht="23" thickBot="1" x14ac:dyDescent="0.6">
      <c r="B58" s="142"/>
      <c r="C58" s="190"/>
      <c r="D58" s="191"/>
      <c r="E58" s="192"/>
      <c r="F58" s="149"/>
      <c r="G58" s="150"/>
      <c r="H58" s="150"/>
      <c r="I58" s="150"/>
      <c r="J58" s="151"/>
      <c r="K58" s="142"/>
      <c r="L58" s="142"/>
      <c r="M58" s="105">
        <f>ROUND(M38*M54,0)</f>
        <v>17100</v>
      </c>
      <c r="N58" s="105">
        <f t="shared" si="4"/>
        <v>17100</v>
      </c>
      <c r="O58" s="105">
        <f t="shared" si="4"/>
        <v>17100</v>
      </c>
      <c r="P58" s="105">
        <f t="shared" si="4"/>
        <v>17100</v>
      </c>
      <c r="Q58" s="105">
        <f t="shared" si="4"/>
        <v>17100</v>
      </c>
      <c r="R58" s="105">
        <f t="shared" si="4"/>
        <v>17100</v>
      </c>
      <c r="S58" s="105">
        <f>SUM(M58:R58)</f>
        <v>102600</v>
      </c>
      <c r="T58" s="105">
        <f>S56+S58</f>
        <v>205200</v>
      </c>
      <c r="U58" s="4"/>
    </row>
    <row r="59" spans="2:21" ht="21.65" customHeight="1" x14ac:dyDescent="0.55000000000000004">
      <c r="B59" s="155" t="s">
        <v>87</v>
      </c>
      <c r="C59" s="184" t="s">
        <v>113</v>
      </c>
      <c r="D59" s="185"/>
      <c r="E59" s="186"/>
      <c r="F59" s="166" t="s">
        <v>106</v>
      </c>
      <c r="G59" s="153"/>
      <c r="H59" s="153"/>
      <c r="I59" s="153"/>
      <c r="J59" s="154"/>
      <c r="K59" s="155"/>
      <c r="L59" s="155" t="s">
        <v>74</v>
      </c>
      <c r="M59" s="106" t="s">
        <v>5</v>
      </c>
      <c r="N59" s="106" t="s">
        <v>6</v>
      </c>
      <c r="O59" s="106" t="s">
        <v>7</v>
      </c>
      <c r="P59" s="106" t="s">
        <v>8</v>
      </c>
      <c r="Q59" s="106" t="s">
        <v>9</v>
      </c>
      <c r="R59" s="106" t="s">
        <v>10</v>
      </c>
      <c r="S59" s="106" t="s">
        <v>11</v>
      </c>
      <c r="T59" s="107"/>
      <c r="U59" s="4"/>
    </row>
    <row r="60" spans="2:21" ht="22.5" x14ac:dyDescent="0.55000000000000004">
      <c r="B60" s="141"/>
      <c r="C60" s="187"/>
      <c r="D60" s="188"/>
      <c r="E60" s="189"/>
      <c r="F60" s="146"/>
      <c r="G60" s="147"/>
      <c r="H60" s="147"/>
      <c r="I60" s="147"/>
      <c r="J60" s="148"/>
      <c r="K60" s="141"/>
      <c r="L60" s="141"/>
      <c r="M60" s="2">
        <f>ROUND(M48*M52,0)</f>
        <v>11400</v>
      </c>
      <c r="N60" s="2">
        <f t="shared" ref="N60:R62" si="5">ROUND(N48*N52,0)</f>
        <v>10830</v>
      </c>
      <c r="O60" s="2">
        <f t="shared" si="5"/>
        <v>10203</v>
      </c>
      <c r="P60" s="2">
        <f t="shared" si="5"/>
        <v>9519</v>
      </c>
      <c r="Q60" s="2">
        <f t="shared" si="5"/>
        <v>8778</v>
      </c>
      <c r="R60" s="2">
        <f t="shared" si="5"/>
        <v>7980</v>
      </c>
      <c r="S60" s="2">
        <f>SUM(M60:R60)</f>
        <v>58710</v>
      </c>
      <c r="T60" s="33"/>
      <c r="U60" s="4"/>
    </row>
    <row r="61" spans="2:21" ht="22.5" x14ac:dyDescent="0.55000000000000004">
      <c r="B61" s="141"/>
      <c r="C61" s="187"/>
      <c r="D61" s="188"/>
      <c r="E61" s="189"/>
      <c r="F61" s="146"/>
      <c r="G61" s="147"/>
      <c r="H61" s="147"/>
      <c r="I61" s="147"/>
      <c r="J61" s="148"/>
      <c r="K61" s="141"/>
      <c r="L61" s="141"/>
      <c r="M61" s="45" t="s">
        <v>13</v>
      </c>
      <c r="N61" s="45" t="s">
        <v>14</v>
      </c>
      <c r="O61" s="45" t="s">
        <v>15</v>
      </c>
      <c r="P61" s="45" t="s">
        <v>16</v>
      </c>
      <c r="Q61" s="45" t="s">
        <v>17</v>
      </c>
      <c r="R61" s="45" t="s">
        <v>18</v>
      </c>
      <c r="S61" s="45" t="s">
        <v>19</v>
      </c>
      <c r="T61" s="45" t="s">
        <v>20</v>
      </c>
      <c r="U61" s="4"/>
    </row>
    <row r="62" spans="2:21" ht="23" thickBot="1" x14ac:dyDescent="0.6">
      <c r="B62" s="142"/>
      <c r="C62" s="190"/>
      <c r="D62" s="191"/>
      <c r="E62" s="192"/>
      <c r="F62" s="149"/>
      <c r="G62" s="150"/>
      <c r="H62" s="150"/>
      <c r="I62" s="150"/>
      <c r="J62" s="151"/>
      <c r="K62" s="142"/>
      <c r="L62" s="142"/>
      <c r="M62" s="105">
        <f>ROUND(M50*M54,0)</f>
        <v>7068</v>
      </c>
      <c r="N62" s="105">
        <f t="shared" si="5"/>
        <v>6099</v>
      </c>
      <c r="O62" s="105">
        <f t="shared" si="5"/>
        <v>5016</v>
      </c>
      <c r="P62" s="105">
        <f t="shared" si="5"/>
        <v>3819</v>
      </c>
      <c r="Q62" s="105">
        <f t="shared" si="5"/>
        <v>2508</v>
      </c>
      <c r="R62" s="105">
        <f t="shared" si="5"/>
        <v>1083</v>
      </c>
      <c r="S62" s="105">
        <f>SUM(M62:R62)</f>
        <v>25593</v>
      </c>
      <c r="T62" s="105">
        <f>S60+S62</f>
        <v>84303</v>
      </c>
      <c r="U62" s="4"/>
    </row>
    <row r="63" spans="2:21" ht="22.5" x14ac:dyDescent="0.55000000000000004">
      <c r="B63" s="155" t="s">
        <v>88</v>
      </c>
      <c r="C63" s="184" t="s">
        <v>114</v>
      </c>
      <c r="D63" s="185"/>
      <c r="E63" s="186"/>
      <c r="F63" s="166" t="s">
        <v>107</v>
      </c>
      <c r="G63" s="153"/>
      <c r="H63" s="153"/>
      <c r="I63" s="153"/>
      <c r="J63" s="154"/>
      <c r="K63" s="155" t="s">
        <v>21</v>
      </c>
      <c r="L63" s="155" t="s">
        <v>22</v>
      </c>
      <c r="M63" s="106" t="s">
        <v>5</v>
      </c>
      <c r="N63" s="106" t="s">
        <v>6</v>
      </c>
      <c r="O63" s="106" t="s">
        <v>7</v>
      </c>
      <c r="P63" s="106" t="s">
        <v>8</v>
      </c>
      <c r="Q63" s="106" t="s">
        <v>9</v>
      </c>
      <c r="R63" s="106" t="s">
        <v>10</v>
      </c>
      <c r="S63" s="106" t="s">
        <v>11</v>
      </c>
      <c r="T63" s="107"/>
      <c r="U63" s="4"/>
    </row>
    <row r="64" spans="2:21" ht="22.5" x14ac:dyDescent="0.55000000000000004">
      <c r="B64" s="141"/>
      <c r="C64" s="187"/>
      <c r="D64" s="188"/>
      <c r="E64" s="189"/>
      <c r="F64" s="146"/>
      <c r="G64" s="147"/>
      <c r="H64" s="147"/>
      <c r="I64" s="147"/>
      <c r="J64" s="148"/>
      <c r="K64" s="141"/>
      <c r="L64" s="141"/>
      <c r="M64" s="2">
        <f>M56-M60</f>
        <v>5700</v>
      </c>
      <c r="N64" s="2">
        <f t="shared" ref="N64:R66" si="6">N56-N60</f>
        <v>6270</v>
      </c>
      <c r="O64" s="2">
        <f t="shared" si="6"/>
        <v>6897</v>
      </c>
      <c r="P64" s="2">
        <f t="shared" si="6"/>
        <v>7581</v>
      </c>
      <c r="Q64" s="2">
        <f t="shared" si="6"/>
        <v>8322</v>
      </c>
      <c r="R64" s="2">
        <f t="shared" si="6"/>
        <v>9120</v>
      </c>
      <c r="S64" s="2">
        <f>SUM(M64:R64)</f>
        <v>43890</v>
      </c>
      <c r="T64" s="33"/>
      <c r="U64" s="4"/>
    </row>
    <row r="65" spans="2:21" ht="22.5" x14ac:dyDescent="0.55000000000000004">
      <c r="B65" s="141"/>
      <c r="C65" s="187"/>
      <c r="D65" s="188"/>
      <c r="E65" s="189"/>
      <c r="F65" s="146"/>
      <c r="G65" s="147"/>
      <c r="H65" s="147"/>
      <c r="I65" s="147"/>
      <c r="J65" s="148"/>
      <c r="K65" s="141"/>
      <c r="L65" s="141"/>
      <c r="M65" s="45" t="s">
        <v>13</v>
      </c>
      <c r="N65" s="45" t="s">
        <v>14</v>
      </c>
      <c r="O65" s="45" t="s">
        <v>15</v>
      </c>
      <c r="P65" s="45" t="s">
        <v>16</v>
      </c>
      <c r="Q65" s="45" t="s">
        <v>17</v>
      </c>
      <c r="R65" s="45" t="s">
        <v>18</v>
      </c>
      <c r="S65" s="45" t="s">
        <v>19</v>
      </c>
      <c r="T65" s="45" t="s">
        <v>20</v>
      </c>
      <c r="U65" s="4"/>
    </row>
    <row r="66" spans="2:21" ht="23" thickBot="1" x14ac:dyDescent="0.6">
      <c r="B66" s="142"/>
      <c r="C66" s="190"/>
      <c r="D66" s="191"/>
      <c r="E66" s="192"/>
      <c r="F66" s="149"/>
      <c r="G66" s="150"/>
      <c r="H66" s="150"/>
      <c r="I66" s="150"/>
      <c r="J66" s="151"/>
      <c r="K66" s="142"/>
      <c r="L66" s="142"/>
      <c r="M66" s="105">
        <f>M58-M62</f>
        <v>10032</v>
      </c>
      <c r="N66" s="105">
        <f t="shared" si="6"/>
        <v>11001</v>
      </c>
      <c r="O66" s="105">
        <f t="shared" si="6"/>
        <v>12084</v>
      </c>
      <c r="P66" s="105">
        <f t="shared" si="6"/>
        <v>13281</v>
      </c>
      <c r="Q66" s="105">
        <f t="shared" si="6"/>
        <v>14592</v>
      </c>
      <c r="R66" s="105">
        <f t="shared" si="6"/>
        <v>16017</v>
      </c>
      <c r="S66" s="105">
        <f>SUM(M66:R66)</f>
        <v>77007</v>
      </c>
      <c r="T66" s="105">
        <f>S64+S66</f>
        <v>120897</v>
      </c>
      <c r="U66" s="4"/>
    </row>
    <row r="67" spans="2:21" ht="22.5" x14ac:dyDescent="0.55000000000000004">
      <c r="B67" s="155" t="s">
        <v>108</v>
      </c>
      <c r="C67" s="152" t="s">
        <v>109</v>
      </c>
      <c r="D67" s="153"/>
      <c r="E67" s="154"/>
      <c r="F67" s="166" t="s">
        <v>282</v>
      </c>
      <c r="G67" s="153"/>
      <c r="H67" s="153"/>
      <c r="I67" s="153"/>
      <c r="J67" s="154"/>
      <c r="K67" s="155" t="s">
        <v>21</v>
      </c>
      <c r="L67" s="155" t="s">
        <v>22</v>
      </c>
      <c r="M67" s="106" t="s">
        <v>5</v>
      </c>
      <c r="N67" s="106" t="s">
        <v>6</v>
      </c>
      <c r="O67" s="106" t="s">
        <v>7</v>
      </c>
      <c r="P67" s="106" t="s">
        <v>8</v>
      </c>
      <c r="Q67" s="106" t="s">
        <v>9</v>
      </c>
      <c r="R67" s="106" t="s">
        <v>10</v>
      </c>
      <c r="S67" s="106" t="s">
        <v>11</v>
      </c>
      <c r="T67" s="107"/>
      <c r="U67" s="4"/>
    </row>
    <row r="68" spans="2:21" ht="22.5" x14ac:dyDescent="0.55000000000000004">
      <c r="B68" s="141"/>
      <c r="C68" s="146"/>
      <c r="D68" s="147"/>
      <c r="E68" s="148"/>
      <c r="F68" s="146"/>
      <c r="G68" s="147"/>
      <c r="H68" s="147"/>
      <c r="I68" s="147"/>
      <c r="J68" s="148"/>
      <c r="K68" s="141"/>
      <c r="L68" s="141"/>
      <c r="M68" s="2">
        <f>M24-M64</f>
        <v>0</v>
      </c>
      <c r="N68" s="2">
        <f t="shared" ref="N68:R70" si="7">N24-N64</f>
        <v>0</v>
      </c>
      <c r="O68" s="2">
        <f t="shared" si="7"/>
        <v>0</v>
      </c>
      <c r="P68" s="2">
        <f t="shared" si="7"/>
        <v>0</v>
      </c>
      <c r="Q68" s="2">
        <f t="shared" si="7"/>
        <v>0</v>
      </c>
      <c r="R68" s="2">
        <f t="shared" si="7"/>
        <v>0</v>
      </c>
      <c r="S68" s="2">
        <f>SUM(M68:R68)</f>
        <v>0</v>
      </c>
      <c r="T68" s="33"/>
      <c r="U68" s="4"/>
    </row>
    <row r="69" spans="2:21" ht="22.5" x14ac:dyDescent="0.55000000000000004">
      <c r="B69" s="141"/>
      <c r="C69" s="146"/>
      <c r="D69" s="147"/>
      <c r="E69" s="148"/>
      <c r="F69" s="146"/>
      <c r="G69" s="147"/>
      <c r="H69" s="147"/>
      <c r="I69" s="147"/>
      <c r="J69" s="148"/>
      <c r="K69" s="141"/>
      <c r="L69" s="141"/>
      <c r="M69" s="45" t="s">
        <v>13</v>
      </c>
      <c r="N69" s="45" t="s">
        <v>14</v>
      </c>
      <c r="O69" s="45" t="s">
        <v>15</v>
      </c>
      <c r="P69" s="45" t="s">
        <v>16</v>
      </c>
      <c r="Q69" s="45" t="s">
        <v>17</v>
      </c>
      <c r="R69" s="45" t="s">
        <v>18</v>
      </c>
      <c r="S69" s="45" t="s">
        <v>19</v>
      </c>
      <c r="T69" s="45" t="s">
        <v>20</v>
      </c>
      <c r="U69" s="4"/>
    </row>
    <row r="70" spans="2:21" ht="23" thickBot="1" x14ac:dyDescent="0.6">
      <c r="B70" s="142"/>
      <c r="C70" s="149"/>
      <c r="D70" s="150"/>
      <c r="E70" s="151"/>
      <c r="F70" s="149"/>
      <c r="G70" s="150"/>
      <c r="H70" s="150"/>
      <c r="I70" s="150"/>
      <c r="J70" s="151"/>
      <c r="K70" s="142"/>
      <c r="L70" s="142"/>
      <c r="M70" s="105">
        <f>M26-M66</f>
        <v>0</v>
      </c>
      <c r="N70" s="105">
        <f t="shared" si="7"/>
        <v>0</v>
      </c>
      <c r="O70" s="105">
        <f t="shared" si="7"/>
        <v>0</v>
      </c>
      <c r="P70" s="105">
        <f t="shared" si="7"/>
        <v>0</v>
      </c>
      <c r="Q70" s="105">
        <f t="shared" si="7"/>
        <v>0</v>
      </c>
      <c r="R70" s="105">
        <f t="shared" si="7"/>
        <v>0</v>
      </c>
      <c r="S70" s="105">
        <f>SUM(M70:R70)</f>
        <v>0</v>
      </c>
      <c r="T70" s="105">
        <f>S68+S70</f>
        <v>0</v>
      </c>
      <c r="U70" s="4"/>
    </row>
    <row r="71" spans="2:21" ht="22.5" x14ac:dyDescent="0.55000000000000004">
      <c r="B71" s="155" t="s">
        <v>110</v>
      </c>
      <c r="C71" s="152" t="s">
        <v>115</v>
      </c>
      <c r="D71" s="153"/>
      <c r="E71" s="154"/>
      <c r="F71" s="166" t="s">
        <v>73</v>
      </c>
      <c r="G71" s="153"/>
      <c r="H71" s="153"/>
      <c r="I71" s="153"/>
      <c r="J71" s="154"/>
      <c r="K71" s="155" t="s">
        <v>21</v>
      </c>
      <c r="L71" s="155" t="s">
        <v>22</v>
      </c>
      <c r="M71" s="106" t="s">
        <v>5</v>
      </c>
      <c r="N71" s="106" t="s">
        <v>6</v>
      </c>
      <c r="O71" s="106" t="s">
        <v>7</v>
      </c>
      <c r="P71" s="106" t="s">
        <v>8</v>
      </c>
      <c r="Q71" s="106" t="s">
        <v>9</v>
      </c>
      <c r="R71" s="106" t="s">
        <v>10</v>
      </c>
      <c r="S71" s="106" t="s">
        <v>11</v>
      </c>
      <c r="T71" s="107"/>
      <c r="U71" s="4"/>
    </row>
    <row r="72" spans="2:21" ht="22.5" x14ac:dyDescent="0.55000000000000004">
      <c r="B72" s="141"/>
      <c r="C72" s="146"/>
      <c r="D72" s="147"/>
      <c r="E72" s="148"/>
      <c r="F72" s="146"/>
      <c r="G72" s="147"/>
      <c r="H72" s="147"/>
      <c r="I72" s="147"/>
      <c r="J72" s="148"/>
      <c r="K72" s="141"/>
      <c r="L72" s="141"/>
      <c r="M72" s="2">
        <v>900</v>
      </c>
      <c r="N72" s="2">
        <v>900</v>
      </c>
      <c r="O72" s="2">
        <v>900</v>
      </c>
      <c r="P72" s="2">
        <v>900</v>
      </c>
      <c r="Q72" s="2">
        <v>900</v>
      </c>
      <c r="R72" s="2">
        <v>900</v>
      </c>
      <c r="S72" s="2">
        <f>SUM(M72:R72)</f>
        <v>5400</v>
      </c>
      <c r="T72" s="33"/>
      <c r="U72" s="4"/>
    </row>
    <row r="73" spans="2:21" ht="22.5" x14ac:dyDescent="0.55000000000000004">
      <c r="B73" s="141"/>
      <c r="C73" s="146"/>
      <c r="D73" s="147"/>
      <c r="E73" s="148"/>
      <c r="F73" s="146"/>
      <c r="G73" s="147"/>
      <c r="H73" s="147"/>
      <c r="I73" s="147"/>
      <c r="J73" s="148"/>
      <c r="K73" s="141"/>
      <c r="L73" s="141"/>
      <c r="M73" s="45" t="s">
        <v>13</v>
      </c>
      <c r="N73" s="45" t="s">
        <v>14</v>
      </c>
      <c r="O73" s="45" t="s">
        <v>15</v>
      </c>
      <c r="P73" s="45" t="s">
        <v>16</v>
      </c>
      <c r="Q73" s="45" t="s">
        <v>17</v>
      </c>
      <c r="R73" s="45" t="s">
        <v>18</v>
      </c>
      <c r="S73" s="45" t="s">
        <v>19</v>
      </c>
      <c r="T73" s="45" t="s">
        <v>20</v>
      </c>
      <c r="U73" s="4"/>
    </row>
    <row r="74" spans="2:21" ht="23" thickBot="1" x14ac:dyDescent="0.6">
      <c r="B74" s="142"/>
      <c r="C74" s="149"/>
      <c r="D74" s="150"/>
      <c r="E74" s="151"/>
      <c r="F74" s="149"/>
      <c r="G74" s="150"/>
      <c r="H74" s="150"/>
      <c r="I74" s="150"/>
      <c r="J74" s="151"/>
      <c r="K74" s="142"/>
      <c r="L74" s="142"/>
      <c r="M74" s="105">
        <v>900</v>
      </c>
      <c r="N74" s="105">
        <v>900</v>
      </c>
      <c r="O74" s="105">
        <v>900</v>
      </c>
      <c r="P74" s="105">
        <v>900</v>
      </c>
      <c r="Q74" s="105">
        <v>900</v>
      </c>
      <c r="R74" s="105">
        <v>900</v>
      </c>
      <c r="S74" s="105">
        <f>SUM(M74:R74)</f>
        <v>5400</v>
      </c>
      <c r="T74" s="105">
        <f>S72+S74</f>
        <v>10800</v>
      </c>
      <c r="U74" s="4"/>
    </row>
    <row r="75" spans="2:21" ht="22.5" x14ac:dyDescent="0.55000000000000004">
      <c r="B75" s="155" t="s">
        <v>111</v>
      </c>
      <c r="C75" s="152" t="s">
        <v>116</v>
      </c>
      <c r="D75" s="153"/>
      <c r="E75" s="154"/>
      <c r="F75" s="166" t="s">
        <v>73</v>
      </c>
      <c r="G75" s="153"/>
      <c r="H75" s="153"/>
      <c r="I75" s="153"/>
      <c r="J75" s="154"/>
      <c r="K75" s="155" t="s">
        <v>21</v>
      </c>
      <c r="L75" s="155" t="s">
        <v>22</v>
      </c>
      <c r="M75" s="106" t="s">
        <v>5</v>
      </c>
      <c r="N75" s="106" t="s">
        <v>6</v>
      </c>
      <c r="O75" s="106" t="s">
        <v>7</v>
      </c>
      <c r="P75" s="106" t="s">
        <v>8</v>
      </c>
      <c r="Q75" s="106" t="s">
        <v>9</v>
      </c>
      <c r="R75" s="106" t="s">
        <v>10</v>
      </c>
      <c r="S75" s="106" t="s">
        <v>11</v>
      </c>
      <c r="T75" s="107"/>
      <c r="U75" s="4"/>
    </row>
    <row r="76" spans="2:21" ht="22.5" x14ac:dyDescent="0.55000000000000004">
      <c r="B76" s="141"/>
      <c r="C76" s="146"/>
      <c r="D76" s="147"/>
      <c r="E76" s="148"/>
      <c r="F76" s="146"/>
      <c r="G76" s="147"/>
      <c r="H76" s="147"/>
      <c r="I76" s="147"/>
      <c r="J76" s="148"/>
      <c r="K76" s="141"/>
      <c r="L76" s="141"/>
      <c r="M76" s="2">
        <v>100</v>
      </c>
      <c r="N76" s="2">
        <v>100</v>
      </c>
      <c r="O76" s="2">
        <v>100</v>
      </c>
      <c r="P76" s="2">
        <v>100</v>
      </c>
      <c r="Q76" s="2">
        <v>100</v>
      </c>
      <c r="R76" s="2">
        <v>100</v>
      </c>
      <c r="S76" s="2">
        <f>SUM(M76:R76)</f>
        <v>600</v>
      </c>
      <c r="T76" s="33"/>
      <c r="U76" s="4"/>
    </row>
    <row r="77" spans="2:21" ht="22.5" x14ac:dyDescent="0.55000000000000004">
      <c r="B77" s="141"/>
      <c r="C77" s="146"/>
      <c r="D77" s="147"/>
      <c r="E77" s="148"/>
      <c r="F77" s="146"/>
      <c r="G77" s="147"/>
      <c r="H77" s="147"/>
      <c r="I77" s="147"/>
      <c r="J77" s="148"/>
      <c r="K77" s="141"/>
      <c r="L77" s="141"/>
      <c r="M77" s="45" t="s">
        <v>13</v>
      </c>
      <c r="N77" s="45" t="s">
        <v>14</v>
      </c>
      <c r="O77" s="45" t="s">
        <v>15</v>
      </c>
      <c r="P77" s="45" t="s">
        <v>16</v>
      </c>
      <c r="Q77" s="45" t="s">
        <v>17</v>
      </c>
      <c r="R77" s="45" t="s">
        <v>18</v>
      </c>
      <c r="S77" s="45" t="s">
        <v>19</v>
      </c>
      <c r="T77" s="45" t="s">
        <v>20</v>
      </c>
      <c r="U77" s="4"/>
    </row>
    <row r="78" spans="2:21" ht="23" thickBot="1" x14ac:dyDescent="0.6">
      <c r="B78" s="142"/>
      <c r="C78" s="149"/>
      <c r="D78" s="150"/>
      <c r="E78" s="151"/>
      <c r="F78" s="149"/>
      <c r="G78" s="150"/>
      <c r="H78" s="150"/>
      <c r="I78" s="150"/>
      <c r="J78" s="151"/>
      <c r="K78" s="142"/>
      <c r="L78" s="142"/>
      <c r="M78" s="105">
        <v>100</v>
      </c>
      <c r="N78" s="105">
        <v>100</v>
      </c>
      <c r="O78" s="105">
        <v>100</v>
      </c>
      <c r="P78" s="105">
        <v>100</v>
      </c>
      <c r="Q78" s="105">
        <v>100</v>
      </c>
      <c r="R78" s="105">
        <v>100</v>
      </c>
      <c r="S78" s="105">
        <f>SUM(M78:R78)</f>
        <v>600</v>
      </c>
      <c r="T78" s="105">
        <f>S76+S78</f>
        <v>1200</v>
      </c>
      <c r="U78" s="4"/>
    </row>
    <row r="79" spans="2:21" ht="22.5" x14ac:dyDescent="0.55000000000000004">
      <c r="B79" s="155" t="s">
        <v>49</v>
      </c>
      <c r="C79" s="152" t="s">
        <v>117</v>
      </c>
      <c r="D79" s="153"/>
      <c r="E79" s="154"/>
      <c r="F79" s="166" t="s">
        <v>118</v>
      </c>
      <c r="G79" s="153"/>
      <c r="H79" s="153"/>
      <c r="I79" s="153"/>
      <c r="J79" s="154"/>
      <c r="K79" s="155" t="s">
        <v>21</v>
      </c>
      <c r="L79" s="155" t="s">
        <v>22</v>
      </c>
      <c r="M79" s="106" t="s">
        <v>5</v>
      </c>
      <c r="N79" s="106" t="s">
        <v>6</v>
      </c>
      <c r="O79" s="106" t="s">
        <v>7</v>
      </c>
      <c r="P79" s="106" t="s">
        <v>8</v>
      </c>
      <c r="Q79" s="106" t="s">
        <v>9</v>
      </c>
      <c r="R79" s="106" t="s">
        <v>10</v>
      </c>
      <c r="S79" s="106" t="s">
        <v>11</v>
      </c>
      <c r="T79" s="107"/>
      <c r="U79" s="4"/>
    </row>
    <row r="80" spans="2:21" ht="22.5" x14ac:dyDescent="0.55000000000000004">
      <c r="B80" s="141"/>
      <c r="C80" s="146"/>
      <c r="D80" s="147"/>
      <c r="E80" s="148"/>
      <c r="F80" s="146"/>
      <c r="G80" s="147"/>
      <c r="H80" s="147"/>
      <c r="I80" s="147"/>
      <c r="J80" s="148"/>
      <c r="K80" s="141"/>
      <c r="L80" s="141"/>
      <c r="M80" s="2">
        <f>M72+M76</f>
        <v>1000</v>
      </c>
      <c r="N80" s="2">
        <f t="shared" ref="N80:R82" si="8">N72+N76</f>
        <v>1000</v>
      </c>
      <c r="O80" s="2">
        <f t="shared" si="8"/>
        <v>1000</v>
      </c>
      <c r="P80" s="2">
        <f t="shared" si="8"/>
        <v>1000</v>
      </c>
      <c r="Q80" s="2">
        <f t="shared" si="8"/>
        <v>1000</v>
      </c>
      <c r="R80" s="2">
        <f t="shared" si="8"/>
        <v>1000</v>
      </c>
      <c r="S80" s="2">
        <f>SUM(M80:R80)</f>
        <v>6000</v>
      </c>
      <c r="T80" s="33"/>
      <c r="U80" s="4"/>
    </row>
    <row r="81" spans="1:21" ht="22.5" x14ac:dyDescent="0.55000000000000004">
      <c r="B81" s="141"/>
      <c r="C81" s="146"/>
      <c r="D81" s="147"/>
      <c r="E81" s="148"/>
      <c r="F81" s="146"/>
      <c r="G81" s="147"/>
      <c r="H81" s="147"/>
      <c r="I81" s="147"/>
      <c r="J81" s="148"/>
      <c r="K81" s="141"/>
      <c r="L81" s="141"/>
      <c r="M81" s="45" t="s">
        <v>13</v>
      </c>
      <c r="N81" s="45" t="s">
        <v>14</v>
      </c>
      <c r="O81" s="45" t="s">
        <v>15</v>
      </c>
      <c r="P81" s="45" t="s">
        <v>16</v>
      </c>
      <c r="Q81" s="45" t="s">
        <v>17</v>
      </c>
      <c r="R81" s="45" t="s">
        <v>18</v>
      </c>
      <c r="S81" s="45" t="s">
        <v>19</v>
      </c>
      <c r="T81" s="45" t="s">
        <v>20</v>
      </c>
      <c r="U81" s="4"/>
    </row>
    <row r="82" spans="1:21" ht="23" thickBot="1" x14ac:dyDescent="0.6">
      <c r="B82" s="142"/>
      <c r="C82" s="149"/>
      <c r="D82" s="150"/>
      <c r="E82" s="151"/>
      <c r="F82" s="149"/>
      <c r="G82" s="150"/>
      <c r="H82" s="150"/>
      <c r="I82" s="150"/>
      <c r="J82" s="151"/>
      <c r="K82" s="142"/>
      <c r="L82" s="142"/>
      <c r="M82" s="105">
        <f>M74+M78</f>
        <v>1000</v>
      </c>
      <c r="N82" s="105">
        <f t="shared" si="8"/>
        <v>1000</v>
      </c>
      <c r="O82" s="105">
        <f t="shared" si="8"/>
        <v>1000</v>
      </c>
      <c r="P82" s="105">
        <f t="shared" si="8"/>
        <v>1000</v>
      </c>
      <c r="Q82" s="105">
        <f t="shared" si="8"/>
        <v>1000</v>
      </c>
      <c r="R82" s="105">
        <f t="shared" si="8"/>
        <v>1000</v>
      </c>
      <c r="S82" s="105">
        <f>SUM(M82:R82)</f>
        <v>6000</v>
      </c>
      <c r="T82" s="105">
        <f>S80+S82</f>
        <v>12000</v>
      </c>
      <c r="U82" s="4"/>
    </row>
    <row r="83" spans="1:21" ht="22.5" x14ac:dyDescent="0.55000000000000004">
      <c r="B83" s="141" t="s">
        <v>50</v>
      </c>
      <c r="C83" s="146" t="s">
        <v>119</v>
      </c>
      <c r="D83" s="147"/>
      <c r="E83" s="148"/>
      <c r="F83" s="180" t="s">
        <v>283</v>
      </c>
      <c r="G83" s="147"/>
      <c r="H83" s="147"/>
      <c r="I83" s="147"/>
      <c r="J83" s="148"/>
      <c r="K83" s="141" t="s">
        <v>21</v>
      </c>
      <c r="L83" s="141" t="s">
        <v>22</v>
      </c>
      <c r="M83" s="92" t="s">
        <v>5</v>
      </c>
      <c r="N83" s="92" t="s">
        <v>6</v>
      </c>
      <c r="O83" s="92" t="s">
        <v>7</v>
      </c>
      <c r="P83" s="92" t="s">
        <v>8</v>
      </c>
      <c r="Q83" s="92" t="s">
        <v>9</v>
      </c>
      <c r="R83" s="92" t="s">
        <v>10</v>
      </c>
      <c r="S83" s="92" t="s">
        <v>11</v>
      </c>
      <c r="T83" s="33"/>
      <c r="U83" s="4"/>
    </row>
    <row r="84" spans="1:21" ht="22.5" x14ac:dyDescent="0.55000000000000004">
      <c r="B84" s="141"/>
      <c r="C84" s="146"/>
      <c r="D84" s="147"/>
      <c r="E84" s="148"/>
      <c r="F84" s="146"/>
      <c r="G84" s="147"/>
      <c r="H84" s="147"/>
      <c r="I84" s="147"/>
      <c r="J84" s="148"/>
      <c r="K84" s="141"/>
      <c r="L84" s="141"/>
      <c r="M84" s="2">
        <f>M64+M80</f>
        <v>6700</v>
      </c>
      <c r="N84" s="2">
        <f t="shared" ref="N84:R86" si="9">N64+N80</f>
        <v>7270</v>
      </c>
      <c r="O84" s="2">
        <f t="shared" si="9"/>
        <v>7897</v>
      </c>
      <c r="P84" s="2">
        <f t="shared" si="9"/>
        <v>8581</v>
      </c>
      <c r="Q84" s="2">
        <f t="shared" si="9"/>
        <v>9322</v>
      </c>
      <c r="R84" s="2">
        <f t="shared" si="9"/>
        <v>10120</v>
      </c>
      <c r="S84" s="2">
        <f>SUM(M84:R84)</f>
        <v>49890</v>
      </c>
      <c r="T84" s="33"/>
      <c r="U84" s="4"/>
    </row>
    <row r="85" spans="1:21" ht="22.5" x14ac:dyDescent="0.55000000000000004">
      <c r="B85" s="141"/>
      <c r="C85" s="146"/>
      <c r="D85" s="147"/>
      <c r="E85" s="148"/>
      <c r="F85" s="146"/>
      <c r="G85" s="147"/>
      <c r="H85" s="147"/>
      <c r="I85" s="147"/>
      <c r="J85" s="148"/>
      <c r="K85" s="141"/>
      <c r="L85" s="141"/>
      <c r="M85" s="45" t="s">
        <v>13</v>
      </c>
      <c r="N85" s="45" t="s">
        <v>14</v>
      </c>
      <c r="O85" s="45" t="s">
        <v>15</v>
      </c>
      <c r="P85" s="45" t="s">
        <v>16</v>
      </c>
      <c r="Q85" s="45" t="s">
        <v>17</v>
      </c>
      <c r="R85" s="45" t="s">
        <v>18</v>
      </c>
      <c r="S85" s="45" t="s">
        <v>19</v>
      </c>
      <c r="T85" s="45" t="s">
        <v>20</v>
      </c>
      <c r="U85" s="4"/>
    </row>
    <row r="86" spans="1:21" ht="22.5" x14ac:dyDescent="0.55000000000000004">
      <c r="B86" s="176"/>
      <c r="C86" s="177"/>
      <c r="D86" s="178"/>
      <c r="E86" s="179"/>
      <c r="F86" s="177"/>
      <c r="G86" s="178"/>
      <c r="H86" s="178"/>
      <c r="I86" s="178"/>
      <c r="J86" s="179"/>
      <c r="K86" s="176"/>
      <c r="L86" s="176"/>
      <c r="M86" s="2">
        <f>M66+M82</f>
        <v>11032</v>
      </c>
      <c r="N86" s="2">
        <f t="shared" si="9"/>
        <v>12001</v>
      </c>
      <c r="O86" s="2">
        <f t="shared" si="9"/>
        <v>13084</v>
      </c>
      <c r="P86" s="2">
        <f t="shared" si="9"/>
        <v>14281</v>
      </c>
      <c r="Q86" s="2">
        <f t="shared" si="9"/>
        <v>15592</v>
      </c>
      <c r="R86" s="2">
        <f t="shared" si="9"/>
        <v>17017</v>
      </c>
      <c r="S86" s="2">
        <f>SUM(M86:R86)</f>
        <v>83007</v>
      </c>
      <c r="T86" s="2">
        <f>S84+S86</f>
        <v>132897</v>
      </c>
      <c r="U86" s="4"/>
    </row>
    <row r="87" spans="1:21" x14ac:dyDescent="0.55000000000000004">
      <c r="A87" s="4"/>
      <c r="B87" s="4"/>
      <c r="C87" s="4"/>
      <c r="D87" s="4"/>
      <c r="E87" s="4"/>
      <c r="F87" s="4"/>
      <c r="G87" s="4"/>
      <c r="H87" s="4"/>
      <c r="I87" s="4"/>
      <c r="J87" s="4"/>
      <c r="K87" s="4"/>
      <c r="L87" s="4"/>
      <c r="M87" s="4"/>
      <c r="N87" s="4"/>
      <c r="O87" s="4"/>
      <c r="P87" s="4"/>
      <c r="Q87" s="4"/>
      <c r="R87" s="4"/>
      <c r="S87" s="4"/>
      <c r="T87" s="4"/>
      <c r="U87" s="4"/>
    </row>
    <row r="88" spans="1:21" x14ac:dyDescent="0.55000000000000004">
      <c r="A88" s="4"/>
      <c r="B88" s="4"/>
      <c r="C88" s="4"/>
      <c r="D88" s="4"/>
      <c r="E88" s="4"/>
      <c r="F88" s="4"/>
      <c r="G88" s="4"/>
      <c r="H88" s="4"/>
      <c r="I88" s="4"/>
      <c r="J88" s="4"/>
      <c r="K88" s="4"/>
      <c r="L88" s="4"/>
      <c r="M88" s="4"/>
      <c r="N88" s="4"/>
      <c r="O88" s="4"/>
      <c r="P88" s="4"/>
      <c r="Q88" s="4"/>
      <c r="R88" s="4"/>
      <c r="S88" s="4"/>
      <c r="T88" s="4"/>
      <c r="U88" s="4"/>
    </row>
  </sheetData>
  <mergeCells count="102">
    <mergeCell ref="B83:B86"/>
    <mergeCell ref="C83:E86"/>
    <mergeCell ref="F83:J86"/>
    <mergeCell ref="K83:K86"/>
    <mergeCell ref="L83:L86"/>
    <mergeCell ref="B75:B78"/>
    <mergeCell ref="C75:E78"/>
    <mergeCell ref="F75:J78"/>
    <mergeCell ref="K75:K78"/>
    <mergeCell ref="L75:L78"/>
    <mergeCell ref="B79:B82"/>
    <mergeCell ref="C79:E82"/>
    <mergeCell ref="F79:J82"/>
    <mergeCell ref="K79:K82"/>
    <mergeCell ref="L79:L82"/>
    <mergeCell ref="B59:B62"/>
    <mergeCell ref="C59:E62"/>
    <mergeCell ref="F59:J62"/>
    <mergeCell ref="K59:K62"/>
    <mergeCell ref="L59:L62"/>
    <mergeCell ref="B71:B74"/>
    <mergeCell ref="C71:E74"/>
    <mergeCell ref="F71:J74"/>
    <mergeCell ref="K71:K74"/>
    <mergeCell ref="L71:L74"/>
    <mergeCell ref="C63:E66"/>
    <mergeCell ref="F63:J66"/>
    <mergeCell ref="K63:K66"/>
    <mergeCell ref="L63:L66"/>
    <mergeCell ref="B63:B66"/>
    <mergeCell ref="B67:B70"/>
    <mergeCell ref="C67:E70"/>
    <mergeCell ref="F67:J70"/>
    <mergeCell ref="K67:K70"/>
    <mergeCell ref="L67:L70"/>
    <mergeCell ref="B51:B54"/>
    <mergeCell ref="C51:E54"/>
    <mergeCell ref="F51:J54"/>
    <mergeCell ref="K51:K54"/>
    <mergeCell ref="L51:L54"/>
    <mergeCell ref="B55:B58"/>
    <mergeCell ref="C55:E58"/>
    <mergeCell ref="F55:J58"/>
    <mergeCell ref="K55:K58"/>
    <mergeCell ref="L55:L58"/>
    <mergeCell ref="B43:B46"/>
    <mergeCell ref="C43:E46"/>
    <mergeCell ref="F43:J46"/>
    <mergeCell ref="K43:K46"/>
    <mergeCell ref="L43:L46"/>
    <mergeCell ref="B47:B50"/>
    <mergeCell ref="C47:E50"/>
    <mergeCell ref="F47:J50"/>
    <mergeCell ref="K47:K50"/>
    <mergeCell ref="L47:L50"/>
    <mergeCell ref="B35:B38"/>
    <mergeCell ref="C35:E38"/>
    <mergeCell ref="F35:J38"/>
    <mergeCell ref="K35:K38"/>
    <mergeCell ref="L35:L38"/>
    <mergeCell ref="B39:B42"/>
    <mergeCell ref="C39:E42"/>
    <mergeCell ref="F39:J42"/>
    <mergeCell ref="K39:K42"/>
    <mergeCell ref="L39:L42"/>
    <mergeCell ref="B27:B30"/>
    <mergeCell ref="C27:E30"/>
    <mergeCell ref="F27:J30"/>
    <mergeCell ref="K27:K30"/>
    <mergeCell ref="L27:L30"/>
    <mergeCell ref="B31:B34"/>
    <mergeCell ref="C31:E34"/>
    <mergeCell ref="F31:J34"/>
    <mergeCell ref="K31:K34"/>
    <mergeCell ref="L31:L34"/>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9:T9"/>
    <mergeCell ref="B11:T11"/>
    <mergeCell ref="D15:E15"/>
    <mergeCell ref="D16:E16"/>
    <mergeCell ref="D17:E17"/>
    <mergeCell ref="B19:C19"/>
    <mergeCell ref="B2:I2"/>
    <mergeCell ref="J2:L2"/>
    <mergeCell ref="B4:T4"/>
    <mergeCell ref="B5:T5"/>
    <mergeCell ref="C7:E7"/>
    <mergeCell ref="G7:I7"/>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4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71" t="s">
        <v>27</v>
      </c>
      <c r="C2" s="171"/>
      <c r="D2" s="171"/>
      <c r="E2" s="171"/>
      <c r="F2" s="171"/>
      <c r="G2" s="171"/>
      <c r="H2" s="171"/>
      <c r="I2" s="171"/>
      <c r="J2" s="181" t="str">
        <f>A①_営業部_入力!J2</f>
        <v>第4-５問</v>
      </c>
      <c r="K2" s="181"/>
      <c r="L2" s="181"/>
      <c r="M2" s="40" t="str">
        <f>A①_営業部_入力!M2</f>
        <v>部門別月次予算PL（その４-５）</v>
      </c>
      <c r="N2" s="40"/>
      <c r="O2" s="40"/>
      <c r="P2" s="40"/>
      <c r="Q2" s="40"/>
      <c r="R2" s="40"/>
      <c r="S2" s="40"/>
      <c r="T2" s="7"/>
    </row>
    <row r="3" spans="2:20" ht="31.5" x14ac:dyDescent="1.05">
      <c r="B3" s="8"/>
      <c r="C3" s="30" t="s">
        <v>34</v>
      </c>
      <c r="D3" s="8"/>
      <c r="E3" s="8"/>
      <c r="F3" s="8"/>
      <c r="G3" s="30" t="s">
        <v>132</v>
      </c>
      <c r="H3" s="8"/>
      <c r="I3" s="8"/>
      <c r="J3" s="41" t="s">
        <v>53</v>
      </c>
      <c r="K3" s="9"/>
      <c r="L3" s="9"/>
      <c r="M3" s="9"/>
      <c r="N3" s="9"/>
      <c r="O3" s="9"/>
      <c r="P3" s="9"/>
      <c r="Q3" s="9"/>
      <c r="R3" s="9"/>
      <c r="S3" s="9"/>
      <c r="T3" s="10"/>
    </row>
    <row r="4" spans="2:20" ht="22.5" x14ac:dyDescent="0.55000000000000004">
      <c r="B4" s="173" t="s">
        <v>0</v>
      </c>
      <c r="C4" s="174"/>
      <c r="D4" s="174"/>
      <c r="E4" s="174"/>
      <c r="F4" s="174"/>
      <c r="G4" s="174"/>
      <c r="H4" s="174"/>
      <c r="I4" s="174"/>
      <c r="J4" s="174"/>
      <c r="K4" s="174"/>
      <c r="L4" s="174"/>
      <c r="M4" s="174"/>
      <c r="N4" s="174"/>
      <c r="O4" s="174"/>
      <c r="P4" s="174"/>
      <c r="Q4" s="174"/>
      <c r="R4" s="174"/>
      <c r="S4" s="174"/>
      <c r="T4" s="175"/>
    </row>
    <row r="5" spans="2:20" ht="67.75" customHeight="1" x14ac:dyDescent="0.55000000000000004">
      <c r="B5" s="125" t="s">
        <v>55</v>
      </c>
      <c r="C5" s="126"/>
      <c r="D5" s="126"/>
      <c r="E5" s="126"/>
      <c r="F5" s="126"/>
      <c r="G5" s="126"/>
      <c r="H5" s="126"/>
      <c r="I5" s="126"/>
      <c r="J5" s="126"/>
      <c r="K5" s="126"/>
      <c r="L5" s="126"/>
      <c r="M5" s="126"/>
      <c r="N5" s="126"/>
      <c r="O5" s="126"/>
      <c r="P5" s="126"/>
      <c r="Q5" s="126"/>
      <c r="R5" s="126"/>
      <c r="S5" s="126"/>
      <c r="T5" s="127"/>
    </row>
    <row r="6" spans="2:20" ht="6" customHeight="1" x14ac:dyDescent="0.55000000000000004"/>
    <row r="7" spans="2:20" ht="28.5" x14ac:dyDescent="0.95">
      <c r="B7" s="12">
        <v>1</v>
      </c>
      <c r="C7" s="167" t="s">
        <v>51</v>
      </c>
      <c r="D7" s="168"/>
      <c r="E7" s="169"/>
      <c r="F7" s="11">
        <v>1</v>
      </c>
      <c r="G7" s="170" t="s">
        <v>421</v>
      </c>
      <c r="H7" s="170"/>
      <c r="I7" s="17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25"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26"/>
      <c r="D9" s="126"/>
      <c r="E9" s="126"/>
      <c r="F9" s="126"/>
      <c r="G9" s="126"/>
      <c r="H9" s="126"/>
      <c r="I9" s="126"/>
      <c r="J9" s="126"/>
      <c r="K9" s="126"/>
      <c r="L9" s="126"/>
      <c r="M9" s="126"/>
      <c r="N9" s="126"/>
      <c r="O9" s="126"/>
      <c r="P9" s="126"/>
      <c r="Q9" s="126"/>
      <c r="R9" s="126"/>
      <c r="S9" s="126"/>
      <c r="T9" s="12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3.25" customHeight="1" x14ac:dyDescent="0.55000000000000004">
      <c r="B11" s="125"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26"/>
      <c r="D11" s="126"/>
      <c r="E11" s="126"/>
      <c r="F11" s="126"/>
      <c r="G11" s="126"/>
      <c r="H11" s="126"/>
      <c r="I11" s="126"/>
      <c r="J11" s="126"/>
      <c r="K11" s="126"/>
      <c r="L11" s="126"/>
      <c r="M11" s="126"/>
      <c r="N11" s="126"/>
      <c r="O11" s="126"/>
      <c r="P11" s="126"/>
      <c r="Q11" s="126"/>
      <c r="R11" s="126"/>
      <c r="S11" s="126"/>
      <c r="T11" s="127"/>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23" t="s">
        <v>58</v>
      </c>
      <c r="E15" s="124"/>
      <c r="F15" s="47"/>
      <c r="G15" s="47" t="s">
        <v>71</v>
      </c>
      <c r="H15" s="47"/>
      <c r="I15" s="47"/>
      <c r="J15" s="47"/>
      <c r="K15" s="47"/>
      <c r="L15" s="47"/>
      <c r="M15" s="47"/>
      <c r="N15" s="47"/>
      <c r="O15" s="47"/>
      <c r="P15" s="47"/>
      <c r="Q15" s="47"/>
      <c r="R15" s="47"/>
      <c r="S15" s="47"/>
      <c r="T15" s="48"/>
    </row>
    <row r="16" spans="2:20" ht="19.75" customHeight="1" thickBot="1" x14ac:dyDescent="0.6">
      <c r="B16" s="46"/>
      <c r="C16" s="47"/>
      <c r="D16" s="136" t="s">
        <v>60</v>
      </c>
      <c r="E16" s="137"/>
      <c r="F16" s="47"/>
      <c r="G16" s="47" t="s">
        <v>95</v>
      </c>
      <c r="H16" s="47"/>
      <c r="I16" s="47"/>
      <c r="J16" s="47"/>
      <c r="K16" s="47"/>
      <c r="L16" s="47"/>
      <c r="M16" s="47"/>
      <c r="N16" s="47"/>
      <c r="O16" s="47"/>
      <c r="P16" s="47"/>
      <c r="Q16" s="47"/>
      <c r="R16" s="47"/>
      <c r="S16" s="47"/>
      <c r="T16" s="48"/>
    </row>
    <row r="17" spans="2:21" ht="19.75" customHeight="1" thickBot="1" x14ac:dyDescent="0.6">
      <c r="B17" s="46"/>
      <c r="C17" s="47"/>
      <c r="D17" s="134" t="s">
        <v>61</v>
      </c>
      <c r="E17" s="135"/>
      <c r="F17" s="47"/>
      <c r="G17" s="47" t="s">
        <v>95</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123" t="s">
        <v>62</v>
      </c>
      <c r="C19" s="124"/>
      <c r="D19" s="47"/>
      <c r="E19" s="47"/>
      <c r="F19" s="47"/>
      <c r="G19" s="47"/>
      <c r="H19" s="47"/>
      <c r="I19" s="47"/>
      <c r="J19" s="47"/>
      <c r="K19" s="47"/>
      <c r="L19" s="47"/>
      <c r="M19" s="47"/>
      <c r="N19" s="47"/>
      <c r="O19" s="47"/>
      <c r="P19" s="47"/>
      <c r="Q19" s="47"/>
      <c r="R19" s="47"/>
      <c r="S19" s="47"/>
      <c r="T19" s="48"/>
    </row>
    <row r="20" spans="2:21" ht="19.75" customHeight="1" thickBot="1" x14ac:dyDescent="0.6">
      <c r="B20" s="123" t="s">
        <v>63</v>
      </c>
      <c r="C20" s="124"/>
      <c r="D20" s="136" t="s">
        <v>64</v>
      </c>
      <c r="E20" s="138"/>
      <c r="F20" s="138"/>
      <c r="G20" s="137"/>
      <c r="H20" s="134" t="s">
        <v>65</v>
      </c>
      <c r="I20" s="183"/>
      <c r="J20" s="183"/>
      <c r="K20" s="135"/>
      <c r="L20" s="123" t="s">
        <v>66</v>
      </c>
      <c r="M20" s="124"/>
      <c r="N20" s="123" t="s">
        <v>67</v>
      </c>
      <c r="O20" s="124"/>
      <c r="P20" s="123" t="s">
        <v>68</v>
      </c>
      <c r="Q20" s="124"/>
      <c r="R20" s="123" t="s">
        <v>69</v>
      </c>
      <c r="S20" s="124"/>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128" t="s">
        <v>190</v>
      </c>
      <c r="C22" s="129"/>
      <c r="D22" s="129"/>
      <c r="E22" s="129"/>
      <c r="F22" s="129"/>
      <c r="G22" s="129"/>
      <c r="H22" s="129"/>
      <c r="I22" s="129"/>
      <c r="J22" s="129"/>
      <c r="K22" s="129"/>
      <c r="L22" s="129"/>
      <c r="M22" s="129"/>
      <c r="N22" s="129"/>
      <c r="O22" s="129"/>
      <c r="P22" s="129"/>
      <c r="Q22" s="129"/>
      <c r="R22" s="129"/>
      <c r="S22" s="129"/>
      <c r="T22" s="130"/>
    </row>
    <row r="23" spans="2:21" ht="22.5" x14ac:dyDescent="0.55000000000000004">
      <c r="B23" s="38" t="s">
        <v>1</v>
      </c>
      <c r="C23" s="131" t="s">
        <v>2</v>
      </c>
      <c r="D23" s="132"/>
      <c r="E23" s="133"/>
      <c r="F23" s="131" t="s">
        <v>12</v>
      </c>
      <c r="G23" s="132"/>
      <c r="H23" s="132"/>
      <c r="I23" s="132"/>
      <c r="J23" s="133"/>
      <c r="K23" s="44" t="s">
        <v>3</v>
      </c>
      <c r="L23" s="44" t="s">
        <v>4</v>
      </c>
      <c r="M23" s="45" t="s">
        <v>5</v>
      </c>
      <c r="N23" s="45" t="s">
        <v>6</v>
      </c>
      <c r="O23" s="45" t="s">
        <v>7</v>
      </c>
      <c r="P23" s="45" t="s">
        <v>8</v>
      </c>
      <c r="Q23" s="45" t="s">
        <v>9</v>
      </c>
      <c r="R23" s="45" t="s">
        <v>10</v>
      </c>
      <c r="S23" s="45" t="s">
        <v>11</v>
      </c>
      <c r="T23" s="37"/>
    </row>
    <row r="24" spans="2:21" ht="22.5" x14ac:dyDescent="0.55000000000000004">
      <c r="B24" s="141" t="s">
        <v>172</v>
      </c>
      <c r="C24" s="146" t="s">
        <v>115</v>
      </c>
      <c r="D24" s="147"/>
      <c r="E24" s="148"/>
      <c r="F24" s="146" t="s">
        <v>73</v>
      </c>
      <c r="G24" s="147"/>
      <c r="H24" s="147"/>
      <c r="I24" s="147"/>
      <c r="J24" s="148"/>
      <c r="K24" s="141" t="s">
        <v>21</v>
      </c>
      <c r="L24" s="141" t="s">
        <v>22</v>
      </c>
      <c r="M24" s="2">
        <v>900</v>
      </c>
      <c r="N24" s="2">
        <v>900</v>
      </c>
      <c r="O24" s="2">
        <v>900</v>
      </c>
      <c r="P24" s="2">
        <v>900</v>
      </c>
      <c r="Q24" s="2">
        <v>900</v>
      </c>
      <c r="R24" s="2">
        <v>900</v>
      </c>
      <c r="S24" s="2">
        <f>SUM(M24:R24)</f>
        <v>5400</v>
      </c>
      <c r="T24" s="33"/>
      <c r="U24" s="4"/>
    </row>
    <row r="25" spans="2:21" ht="22.5" x14ac:dyDescent="0.55000000000000004">
      <c r="B25" s="141"/>
      <c r="C25" s="146"/>
      <c r="D25" s="147"/>
      <c r="E25" s="148"/>
      <c r="F25" s="146"/>
      <c r="G25" s="147"/>
      <c r="H25" s="147"/>
      <c r="I25" s="147"/>
      <c r="J25" s="148"/>
      <c r="K25" s="141"/>
      <c r="L25" s="141"/>
      <c r="M25" s="45" t="s">
        <v>13</v>
      </c>
      <c r="N25" s="45" t="s">
        <v>14</v>
      </c>
      <c r="O25" s="45" t="s">
        <v>15</v>
      </c>
      <c r="P25" s="45" t="s">
        <v>16</v>
      </c>
      <c r="Q25" s="45" t="s">
        <v>17</v>
      </c>
      <c r="R25" s="45" t="s">
        <v>18</v>
      </c>
      <c r="S25" s="45" t="s">
        <v>19</v>
      </c>
      <c r="T25" s="45" t="s">
        <v>20</v>
      </c>
      <c r="U25" s="4"/>
    </row>
    <row r="26" spans="2:21" ht="23" thickBot="1" x14ac:dyDescent="0.6">
      <c r="B26" s="142"/>
      <c r="C26" s="149"/>
      <c r="D26" s="150"/>
      <c r="E26" s="151"/>
      <c r="F26" s="149"/>
      <c r="G26" s="150"/>
      <c r="H26" s="150"/>
      <c r="I26" s="150"/>
      <c r="J26" s="151"/>
      <c r="K26" s="142"/>
      <c r="L26" s="142"/>
      <c r="M26" s="105">
        <v>900</v>
      </c>
      <c r="N26" s="105">
        <v>900</v>
      </c>
      <c r="O26" s="105">
        <v>900</v>
      </c>
      <c r="P26" s="105">
        <v>900</v>
      </c>
      <c r="Q26" s="105">
        <v>900</v>
      </c>
      <c r="R26" s="105">
        <v>900</v>
      </c>
      <c r="S26" s="105">
        <f>SUM(M26:R26)</f>
        <v>5400</v>
      </c>
      <c r="T26" s="105">
        <f>S24+S26</f>
        <v>10800</v>
      </c>
      <c r="U26" s="4"/>
    </row>
    <row r="27" spans="2:21" ht="22.5" x14ac:dyDescent="0.55000000000000004">
      <c r="B27" s="155" t="s">
        <v>33</v>
      </c>
      <c r="C27" s="152" t="s">
        <v>116</v>
      </c>
      <c r="D27" s="153"/>
      <c r="E27" s="154"/>
      <c r="F27" s="166" t="s">
        <v>73</v>
      </c>
      <c r="G27" s="153"/>
      <c r="H27" s="153"/>
      <c r="I27" s="153"/>
      <c r="J27" s="154"/>
      <c r="K27" s="155" t="s">
        <v>21</v>
      </c>
      <c r="L27" s="155" t="s">
        <v>22</v>
      </c>
      <c r="M27" s="106" t="s">
        <v>5</v>
      </c>
      <c r="N27" s="106" t="s">
        <v>6</v>
      </c>
      <c r="O27" s="106" t="s">
        <v>7</v>
      </c>
      <c r="P27" s="106" t="s">
        <v>8</v>
      </c>
      <c r="Q27" s="106" t="s">
        <v>9</v>
      </c>
      <c r="R27" s="106" t="s">
        <v>10</v>
      </c>
      <c r="S27" s="106" t="s">
        <v>11</v>
      </c>
      <c r="T27" s="107"/>
      <c r="U27" s="4"/>
    </row>
    <row r="28" spans="2:21" ht="22.5" x14ac:dyDescent="0.55000000000000004">
      <c r="B28" s="141"/>
      <c r="C28" s="146"/>
      <c r="D28" s="147"/>
      <c r="E28" s="148"/>
      <c r="F28" s="146"/>
      <c r="G28" s="147"/>
      <c r="H28" s="147"/>
      <c r="I28" s="147"/>
      <c r="J28" s="148"/>
      <c r="K28" s="141"/>
      <c r="L28" s="141"/>
      <c r="M28" s="2">
        <v>100</v>
      </c>
      <c r="N28" s="2">
        <v>100</v>
      </c>
      <c r="O28" s="2">
        <v>100</v>
      </c>
      <c r="P28" s="2">
        <v>100</v>
      </c>
      <c r="Q28" s="2">
        <v>100</v>
      </c>
      <c r="R28" s="2">
        <v>100</v>
      </c>
      <c r="S28" s="2">
        <f>SUM(M28:R28)</f>
        <v>600</v>
      </c>
      <c r="T28" s="33"/>
      <c r="U28" s="4"/>
    </row>
    <row r="29" spans="2:21" ht="22.5" x14ac:dyDescent="0.55000000000000004">
      <c r="B29" s="141"/>
      <c r="C29" s="146"/>
      <c r="D29" s="147"/>
      <c r="E29" s="148"/>
      <c r="F29" s="146"/>
      <c r="G29" s="147"/>
      <c r="H29" s="147"/>
      <c r="I29" s="147"/>
      <c r="J29" s="148"/>
      <c r="K29" s="141"/>
      <c r="L29" s="141"/>
      <c r="M29" s="45" t="s">
        <v>13</v>
      </c>
      <c r="N29" s="45" t="s">
        <v>14</v>
      </c>
      <c r="O29" s="45" t="s">
        <v>15</v>
      </c>
      <c r="P29" s="45" t="s">
        <v>16</v>
      </c>
      <c r="Q29" s="45" t="s">
        <v>17</v>
      </c>
      <c r="R29" s="45" t="s">
        <v>18</v>
      </c>
      <c r="S29" s="45" t="s">
        <v>19</v>
      </c>
      <c r="T29" s="45" t="s">
        <v>20</v>
      </c>
      <c r="U29" s="4"/>
    </row>
    <row r="30" spans="2:21" ht="23" thickBot="1" x14ac:dyDescent="0.6">
      <c r="B30" s="142"/>
      <c r="C30" s="149"/>
      <c r="D30" s="150"/>
      <c r="E30" s="151"/>
      <c r="F30" s="149"/>
      <c r="G30" s="150"/>
      <c r="H30" s="150"/>
      <c r="I30" s="150"/>
      <c r="J30" s="151"/>
      <c r="K30" s="142"/>
      <c r="L30" s="142"/>
      <c r="M30" s="105">
        <v>100</v>
      </c>
      <c r="N30" s="105">
        <v>100</v>
      </c>
      <c r="O30" s="105">
        <v>100</v>
      </c>
      <c r="P30" s="105">
        <v>100</v>
      </c>
      <c r="Q30" s="105">
        <v>100</v>
      </c>
      <c r="R30" s="105">
        <v>100</v>
      </c>
      <c r="S30" s="105">
        <f>SUM(M30:R30)</f>
        <v>600</v>
      </c>
      <c r="T30" s="105">
        <f>S28+S30</f>
        <v>1200</v>
      </c>
      <c r="U30" s="4"/>
    </row>
    <row r="31" spans="2:21" ht="22.5" x14ac:dyDescent="0.55000000000000004">
      <c r="B31" s="155" t="s">
        <v>39</v>
      </c>
      <c r="C31" s="152" t="s">
        <v>117</v>
      </c>
      <c r="D31" s="153"/>
      <c r="E31" s="154"/>
      <c r="F31" s="166" t="s">
        <v>134</v>
      </c>
      <c r="G31" s="153"/>
      <c r="H31" s="153"/>
      <c r="I31" s="153"/>
      <c r="J31" s="154"/>
      <c r="K31" s="155" t="s">
        <v>21</v>
      </c>
      <c r="L31" s="155" t="s">
        <v>22</v>
      </c>
      <c r="M31" s="106" t="s">
        <v>5</v>
      </c>
      <c r="N31" s="106" t="s">
        <v>6</v>
      </c>
      <c r="O31" s="106" t="s">
        <v>7</v>
      </c>
      <c r="P31" s="106" t="s">
        <v>8</v>
      </c>
      <c r="Q31" s="106" t="s">
        <v>9</v>
      </c>
      <c r="R31" s="106" t="s">
        <v>10</v>
      </c>
      <c r="S31" s="106" t="s">
        <v>11</v>
      </c>
      <c r="T31" s="107"/>
      <c r="U31" s="4"/>
    </row>
    <row r="32" spans="2:21" ht="22.5" x14ac:dyDescent="0.55000000000000004">
      <c r="B32" s="141"/>
      <c r="C32" s="146"/>
      <c r="D32" s="147"/>
      <c r="E32" s="148"/>
      <c r="F32" s="146"/>
      <c r="G32" s="147"/>
      <c r="H32" s="147"/>
      <c r="I32" s="147"/>
      <c r="J32" s="148"/>
      <c r="K32" s="141"/>
      <c r="L32" s="141"/>
      <c r="M32" s="2">
        <f>M24+M28</f>
        <v>1000</v>
      </c>
      <c r="N32" s="2">
        <f t="shared" ref="N32:R34" si="0">N24+N28</f>
        <v>1000</v>
      </c>
      <c r="O32" s="2">
        <f t="shared" si="0"/>
        <v>1000</v>
      </c>
      <c r="P32" s="2">
        <f t="shared" si="0"/>
        <v>1000</v>
      </c>
      <c r="Q32" s="2">
        <f t="shared" si="0"/>
        <v>1000</v>
      </c>
      <c r="R32" s="2">
        <f t="shared" si="0"/>
        <v>1000</v>
      </c>
      <c r="S32" s="2">
        <f>SUM(M32:R32)</f>
        <v>6000</v>
      </c>
      <c r="T32" s="33"/>
      <c r="U32" s="4"/>
    </row>
    <row r="33" spans="1:21" ht="22.5" x14ac:dyDescent="0.55000000000000004">
      <c r="B33" s="141"/>
      <c r="C33" s="146"/>
      <c r="D33" s="147"/>
      <c r="E33" s="148"/>
      <c r="F33" s="146"/>
      <c r="G33" s="147"/>
      <c r="H33" s="147"/>
      <c r="I33" s="147"/>
      <c r="J33" s="148"/>
      <c r="K33" s="141"/>
      <c r="L33" s="141"/>
      <c r="M33" s="45" t="s">
        <v>13</v>
      </c>
      <c r="N33" s="45" t="s">
        <v>14</v>
      </c>
      <c r="O33" s="45" t="s">
        <v>15</v>
      </c>
      <c r="P33" s="45" t="s">
        <v>16</v>
      </c>
      <c r="Q33" s="45" t="s">
        <v>17</v>
      </c>
      <c r="R33" s="45" t="s">
        <v>18</v>
      </c>
      <c r="S33" s="45" t="s">
        <v>19</v>
      </c>
      <c r="T33" s="45" t="s">
        <v>20</v>
      </c>
      <c r="U33" s="4"/>
    </row>
    <row r="34" spans="1:21" ht="23" thickBot="1" x14ac:dyDescent="0.6">
      <c r="B34" s="142"/>
      <c r="C34" s="149"/>
      <c r="D34" s="150"/>
      <c r="E34" s="151"/>
      <c r="F34" s="149"/>
      <c r="G34" s="150"/>
      <c r="H34" s="150"/>
      <c r="I34" s="150"/>
      <c r="J34" s="151"/>
      <c r="K34" s="142"/>
      <c r="L34" s="142"/>
      <c r="M34" s="105">
        <f>M26+M30</f>
        <v>1000</v>
      </c>
      <c r="N34" s="105">
        <f t="shared" si="0"/>
        <v>1000</v>
      </c>
      <c r="O34" s="105">
        <f t="shared" si="0"/>
        <v>1000</v>
      </c>
      <c r="P34" s="105">
        <f t="shared" si="0"/>
        <v>1000</v>
      </c>
      <c r="Q34" s="105">
        <f t="shared" si="0"/>
        <v>1000</v>
      </c>
      <c r="R34" s="105">
        <f t="shared" si="0"/>
        <v>1000</v>
      </c>
      <c r="S34" s="105">
        <f>SUM(M34:R34)</f>
        <v>6000</v>
      </c>
      <c r="T34" s="105">
        <f>S32+S34</f>
        <v>12000</v>
      </c>
      <c r="U34" s="4"/>
    </row>
    <row r="35" spans="1:21" ht="22.5" x14ac:dyDescent="0.55000000000000004">
      <c r="B35" s="155" t="s">
        <v>133</v>
      </c>
      <c r="C35" s="152" t="s">
        <v>135</v>
      </c>
      <c r="D35" s="153"/>
      <c r="E35" s="154"/>
      <c r="F35" s="166" t="s">
        <v>136</v>
      </c>
      <c r="G35" s="153"/>
      <c r="H35" s="153"/>
      <c r="I35" s="153"/>
      <c r="J35" s="154"/>
      <c r="K35" s="155" t="s">
        <v>21</v>
      </c>
      <c r="L35" s="155" t="s">
        <v>22</v>
      </c>
      <c r="M35" s="106" t="s">
        <v>5</v>
      </c>
      <c r="N35" s="106" t="s">
        <v>6</v>
      </c>
      <c r="O35" s="106" t="s">
        <v>7</v>
      </c>
      <c r="P35" s="106" t="s">
        <v>8</v>
      </c>
      <c r="Q35" s="106" t="s">
        <v>9</v>
      </c>
      <c r="R35" s="106" t="s">
        <v>10</v>
      </c>
      <c r="S35" s="106" t="s">
        <v>11</v>
      </c>
      <c r="T35" s="107"/>
      <c r="U35" s="4"/>
    </row>
    <row r="36" spans="1:21" ht="22.5" x14ac:dyDescent="0.55000000000000004">
      <c r="B36" s="141"/>
      <c r="C36" s="146"/>
      <c r="D36" s="147"/>
      <c r="E36" s="148"/>
      <c r="F36" s="146"/>
      <c r="G36" s="147"/>
      <c r="H36" s="147"/>
      <c r="I36" s="147"/>
      <c r="J36" s="148"/>
      <c r="K36" s="141"/>
      <c r="L36" s="141"/>
      <c r="M36" s="2">
        <v>-50</v>
      </c>
      <c r="N36" s="2">
        <v>-50</v>
      </c>
      <c r="O36" s="2">
        <v>-50</v>
      </c>
      <c r="P36" s="2">
        <v>-50</v>
      </c>
      <c r="Q36" s="2">
        <v>-50</v>
      </c>
      <c r="R36" s="2">
        <v>-50</v>
      </c>
      <c r="S36" s="2">
        <f>SUM(M36:R36)</f>
        <v>-300</v>
      </c>
      <c r="T36" s="33"/>
      <c r="U36" s="4"/>
    </row>
    <row r="37" spans="1:21" ht="22.5" x14ac:dyDescent="0.55000000000000004">
      <c r="B37" s="141"/>
      <c r="C37" s="146"/>
      <c r="D37" s="147"/>
      <c r="E37" s="148"/>
      <c r="F37" s="146"/>
      <c r="G37" s="147"/>
      <c r="H37" s="147"/>
      <c r="I37" s="147"/>
      <c r="J37" s="148"/>
      <c r="K37" s="141"/>
      <c r="L37" s="141"/>
      <c r="M37" s="45" t="s">
        <v>13</v>
      </c>
      <c r="N37" s="45" t="s">
        <v>14</v>
      </c>
      <c r="O37" s="45" t="s">
        <v>15</v>
      </c>
      <c r="P37" s="45" t="s">
        <v>16</v>
      </c>
      <c r="Q37" s="45" t="s">
        <v>17</v>
      </c>
      <c r="R37" s="45" t="s">
        <v>18</v>
      </c>
      <c r="S37" s="45" t="s">
        <v>19</v>
      </c>
      <c r="T37" s="45" t="s">
        <v>20</v>
      </c>
      <c r="U37" s="4"/>
    </row>
    <row r="38" spans="1:21" ht="23" thickBot="1" x14ac:dyDescent="0.6">
      <c r="B38" s="142"/>
      <c r="C38" s="149"/>
      <c r="D38" s="150"/>
      <c r="E38" s="151"/>
      <c r="F38" s="149"/>
      <c r="G38" s="150"/>
      <c r="H38" s="150"/>
      <c r="I38" s="150"/>
      <c r="J38" s="151"/>
      <c r="K38" s="142"/>
      <c r="L38" s="142"/>
      <c r="M38" s="105">
        <v>-50</v>
      </c>
      <c r="N38" s="105">
        <v>-50</v>
      </c>
      <c r="O38" s="105">
        <v>-50</v>
      </c>
      <c r="P38" s="105">
        <v>-50</v>
      </c>
      <c r="Q38" s="105">
        <v>-50</v>
      </c>
      <c r="R38" s="105">
        <v>-50</v>
      </c>
      <c r="S38" s="105">
        <f>SUM(M38:R38)</f>
        <v>-300</v>
      </c>
      <c r="T38" s="105">
        <f>S36+S38</f>
        <v>-600</v>
      </c>
      <c r="U38" s="4"/>
    </row>
    <row r="39" spans="1:21" ht="22.5" x14ac:dyDescent="0.55000000000000004">
      <c r="B39" s="155" t="s">
        <v>45</v>
      </c>
      <c r="C39" s="152" t="s">
        <v>137</v>
      </c>
      <c r="D39" s="153"/>
      <c r="E39" s="154"/>
      <c r="F39" s="166" t="s">
        <v>73</v>
      </c>
      <c r="G39" s="153"/>
      <c r="H39" s="153"/>
      <c r="I39" s="153"/>
      <c r="J39" s="154"/>
      <c r="K39" s="155" t="s">
        <v>21</v>
      </c>
      <c r="L39" s="155" t="s">
        <v>22</v>
      </c>
      <c r="M39" s="106" t="s">
        <v>5</v>
      </c>
      <c r="N39" s="106" t="s">
        <v>6</v>
      </c>
      <c r="O39" s="106" t="s">
        <v>7</v>
      </c>
      <c r="P39" s="106" t="s">
        <v>8</v>
      </c>
      <c r="Q39" s="106" t="s">
        <v>9</v>
      </c>
      <c r="R39" s="106" t="s">
        <v>10</v>
      </c>
      <c r="S39" s="106" t="s">
        <v>11</v>
      </c>
      <c r="T39" s="107"/>
      <c r="U39" s="4"/>
    </row>
    <row r="40" spans="1:21" ht="22.5" x14ac:dyDescent="0.55000000000000004">
      <c r="B40" s="141"/>
      <c r="C40" s="146"/>
      <c r="D40" s="147"/>
      <c r="E40" s="148"/>
      <c r="F40" s="146"/>
      <c r="G40" s="147"/>
      <c r="H40" s="147"/>
      <c r="I40" s="147"/>
      <c r="J40" s="148"/>
      <c r="K40" s="141"/>
      <c r="L40" s="141"/>
      <c r="M40" s="2">
        <v>250</v>
      </c>
      <c r="N40" s="2">
        <v>250</v>
      </c>
      <c r="O40" s="2">
        <v>250</v>
      </c>
      <c r="P40" s="2">
        <v>250</v>
      </c>
      <c r="Q40" s="2">
        <v>250</v>
      </c>
      <c r="R40" s="2">
        <v>250</v>
      </c>
      <c r="S40" s="2">
        <f>SUM(M40:R40)</f>
        <v>1500</v>
      </c>
      <c r="T40" s="33"/>
      <c r="U40" s="4"/>
    </row>
    <row r="41" spans="1:21" ht="22.5" x14ac:dyDescent="0.55000000000000004">
      <c r="B41" s="141"/>
      <c r="C41" s="146"/>
      <c r="D41" s="147"/>
      <c r="E41" s="148"/>
      <c r="F41" s="146"/>
      <c r="G41" s="147"/>
      <c r="H41" s="147"/>
      <c r="I41" s="147"/>
      <c r="J41" s="148"/>
      <c r="K41" s="141"/>
      <c r="L41" s="141"/>
      <c r="M41" s="45" t="s">
        <v>13</v>
      </c>
      <c r="N41" s="45" t="s">
        <v>14</v>
      </c>
      <c r="O41" s="45" t="s">
        <v>15</v>
      </c>
      <c r="P41" s="45" t="s">
        <v>16</v>
      </c>
      <c r="Q41" s="45" t="s">
        <v>17</v>
      </c>
      <c r="R41" s="45" t="s">
        <v>18</v>
      </c>
      <c r="S41" s="45" t="s">
        <v>19</v>
      </c>
      <c r="T41" s="45" t="s">
        <v>20</v>
      </c>
      <c r="U41" s="4"/>
    </row>
    <row r="42" spans="1:21" ht="23" thickBot="1" x14ac:dyDescent="0.6">
      <c r="B42" s="142"/>
      <c r="C42" s="149"/>
      <c r="D42" s="150"/>
      <c r="E42" s="151"/>
      <c r="F42" s="149"/>
      <c r="G42" s="150"/>
      <c r="H42" s="150"/>
      <c r="I42" s="150"/>
      <c r="J42" s="151"/>
      <c r="K42" s="142"/>
      <c r="L42" s="142"/>
      <c r="M42" s="105">
        <v>250</v>
      </c>
      <c r="N42" s="105">
        <v>250</v>
      </c>
      <c r="O42" s="105">
        <v>250</v>
      </c>
      <c r="P42" s="105">
        <v>250</v>
      </c>
      <c r="Q42" s="105">
        <v>250</v>
      </c>
      <c r="R42" s="105">
        <v>250</v>
      </c>
      <c r="S42" s="105">
        <f>SUM(M42:R42)</f>
        <v>1500</v>
      </c>
      <c r="T42" s="105">
        <f>S40+S42</f>
        <v>3000</v>
      </c>
      <c r="U42" s="4"/>
    </row>
    <row r="43" spans="1:21" ht="22.5" x14ac:dyDescent="0.55000000000000004">
      <c r="B43" s="141" t="s">
        <v>46</v>
      </c>
      <c r="C43" s="146" t="s">
        <v>119</v>
      </c>
      <c r="D43" s="147"/>
      <c r="E43" s="148"/>
      <c r="F43" s="180" t="s">
        <v>138</v>
      </c>
      <c r="G43" s="147"/>
      <c r="H43" s="147"/>
      <c r="I43" s="147"/>
      <c r="J43" s="148"/>
      <c r="K43" s="141" t="s">
        <v>21</v>
      </c>
      <c r="L43" s="141" t="s">
        <v>22</v>
      </c>
      <c r="M43" s="92" t="s">
        <v>5</v>
      </c>
      <c r="N43" s="92" t="s">
        <v>6</v>
      </c>
      <c r="O43" s="92" t="s">
        <v>7</v>
      </c>
      <c r="P43" s="92" t="s">
        <v>8</v>
      </c>
      <c r="Q43" s="92" t="s">
        <v>9</v>
      </c>
      <c r="R43" s="92" t="s">
        <v>10</v>
      </c>
      <c r="S43" s="92" t="s">
        <v>11</v>
      </c>
      <c r="T43" s="33"/>
      <c r="U43" s="4"/>
    </row>
    <row r="44" spans="1:21" ht="22.5" x14ac:dyDescent="0.55000000000000004">
      <c r="B44" s="141"/>
      <c r="C44" s="146"/>
      <c r="D44" s="147"/>
      <c r="E44" s="148"/>
      <c r="F44" s="146"/>
      <c r="G44" s="147"/>
      <c r="H44" s="147"/>
      <c r="I44" s="147"/>
      <c r="J44" s="148"/>
      <c r="K44" s="141"/>
      <c r="L44" s="141"/>
      <c r="M44" s="2">
        <f>M32+M36+M40</f>
        <v>1200</v>
      </c>
      <c r="N44" s="2">
        <f t="shared" ref="N44:R46" si="1">N32+N36+N40</f>
        <v>1200</v>
      </c>
      <c r="O44" s="2">
        <f t="shared" si="1"/>
        <v>1200</v>
      </c>
      <c r="P44" s="2">
        <f t="shared" si="1"/>
        <v>1200</v>
      </c>
      <c r="Q44" s="2">
        <f t="shared" si="1"/>
        <v>1200</v>
      </c>
      <c r="R44" s="2">
        <f t="shared" si="1"/>
        <v>1200</v>
      </c>
      <c r="S44" s="2">
        <f>SUM(M44:R44)</f>
        <v>7200</v>
      </c>
      <c r="T44" s="33"/>
      <c r="U44" s="4"/>
    </row>
    <row r="45" spans="1:21" ht="22.5" x14ac:dyDescent="0.55000000000000004">
      <c r="B45" s="141"/>
      <c r="C45" s="146"/>
      <c r="D45" s="147"/>
      <c r="E45" s="148"/>
      <c r="F45" s="146"/>
      <c r="G45" s="147"/>
      <c r="H45" s="147"/>
      <c r="I45" s="147"/>
      <c r="J45" s="148"/>
      <c r="K45" s="141"/>
      <c r="L45" s="141"/>
      <c r="M45" s="45" t="s">
        <v>13</v>
      </c>
      <c r="N45" s="45" t="s">
        <v>14</v>
      </c>
      <c r="O45" s="45" t="s">
        <v>15</v>
      </c>
      <c r="P45" s="45" t="s">
        <v>16</v>
      </c>
      <c r="Q45" s="45" t="s">
        <v>17</v>
      </c>
      <c r="R45" s="45" t="s">
        <v>18</v>
      </c>
      <c r="S45" s="45" t="s">
        <v>19</v>
      </c>
      <c r="T45" s="45" t="s">
        <v>20</v>
      </c>
      <c r="U45" s="4"/>
    </row>
    <row r="46" spans="1:21" ht="22.5" x14ac:dyDescent="0.55000000000000004">
      <c r="B46" s="176"/>
      <c r="C46" s="177"/>
      <c r="D46" s="178"/>
      <c r="E46" s="179"/>
      <c r="F46" s="177"/>
      <c r="G46" s="178"/>
      <c r="H46" s="178"/>
      <c r="I46" s="178"/>
      <c r="J46" s="179"/>
      <c r="K46" s="176"/>
      <c r="L46" s="176"/>
      <c r="M46" s="2">
        <f>M34+M38+M42</f>
        <v>1200</v>
      </c>
      <c r="N46" s="2">
        <f t="shared" si="1"/>
        <v>1200</v>
      </c>
      <c r="O46" s="2">
        <f t="shared" si="1"/>
        <v>1200</v>
      </c>
      <c r="P46" s="2">
        <f t="shared" si="1"/>
        <v>1200</v>
      </c>
      <c r="Q46" s="2">
        <f t="shared" si="1"/>
        <v>1200</v>
      </c>
      <c r="R46" s="2">
        <f t="shared" si="1"/>
        <v>1200</v>
      </c>
      <c r="S46" s="2">
        <f>SUM(M46:R46)</f>
        <v>7200</v>
      </c>
      <c r="T46" s="2">
        <f>S44+S46</f>
        <v>14400</v>
      </c>
      <c r="U46" s="4"/>
    </row>
    <row r="47" spans="1:21" x14ac:dyDescent="0.55000000000000004">
      <c r="A47" s="4"/>
      <c r="B47" s="4"/>
      <c r="C47" s="4"/>
      <c r="D47" s="4"/>
      <c r="E47" s="4"/>
      <c r="F47" s="4"/>
      <c r="G47" s="4"/>
      <c r="H47" s="4"/>
      <c r="I47" s="4"/>
      <c r="J47" s="4"/>
      <c r="K47" s="4"/>
      <c r="L47" s="4"/>
      <c r="M47" s="4"/>
      <c r="N47" s="4"/>
      <c r="O47" s="4"/>
      <c r="P47" s="4"/>
      <c r="Q47" s="4"/>
      <c r="R47" s="4"/>
      <c r="S47" s="4"/>
      <c r="T47" s="4"/>
      <c r="U47" s="4"/>
    </row>
    <row r="48" spans="1:21" x14ac:dyDescent="0.55000000000000004">
      <c r="A48" s="4"/>
      <c r="B48" s="4"/>
      <c r="C48" s="4"/>
      <c r="D48" s="4"/>
      <c r="E48" s="4"/>
      <c r="F48" s="4"/>
      <c r="G48" s="4"/>
      <c r="H48" s="4"/>
      <c r="I48" s="4"/>
      <c r="J48" s="4"/>
      <c r="K48" s="4"/>
      <c r="L48" s="4"/>
      <c r="M48" s="4"/>
      <c r="N48" s="4"/>
      <c r="O48" s="4"/>
      <c r="P48" s="4"/>
      <c r="Q48" s="4"/>
      <c r="R48" s="4"/>
      <c r="S48" s="4"/>
      <c r="T48" s="4"/>
      <c r="U48" s="4"/>
    </row>
  </sheetData>
  <mergeCells count="52">
    <mergeCell ref="B39:B42"/>
    <mergeCell ref="C39:E42"/>
    <mergeCell ref="F39:J42"/>
    <mergeCell ref="K39:K42"/>
    <mergeCell ref="L39:L42"/>
    <mergeCell ref="B43:B46"/>
    <mergeCell ref="C43:E46"/>
    <mergeCell ref="F43:J46"/>
    <mergeCell ref="K43:K46"/>
    <mergeCell ref="L43:L46"/>
    <mergeCell ref="B35:B38"/>
    <mergeCell ref="C35:E38"/>
    <mergeCell ref="F35:J38"/>
    <mergeCell ref="K35:K38"/>
    <mergeCell ref="L35:L38"/>
    <mergeCell ref="B27:B30"/>
    <mergeCell ref="C27:E30"/>
    <mergeCell ref="F27:J30"/>
    <mergeCell ref="K27:K30"/>
    <mergeCell ref="L27:L30"/>
    <mergeCell ref="B31:B34"/>
    <mergeCell ref="C31:E34"/>
    <mergeCell ref="F31:J34"/>
    <mergeCell ref="K31:K34"/>
    <mergeCell ref="L31:L34"/>
    <mergeCell ref="B24:B26"/>
    <mergeCell ref="C24:E26"/>
    <mergeCell ref="F24:J26"/>
    <mergeCell ref="K24:K26"/>
    <mergeCell ref="L24:L26"/>
    <mergeCell ref="R20:S20"/>
    <mergeCell ref="B22:T22"/>
    <mergeCell ref="C23:E23"/>
    <mergeCell ref="F23:J23"/>
    <mergeCell ref="B20:C20"/>
    <mergeCell ref="D20:G20"/>
    <mergeCell ref="H20:K20"/>
    <mergeCell ref="L20:M20"/>
    <mergeCell ref="N20:O20"/>
    <mergeCell ref="P20:Q20"/>
    <mergeCell ref="B19:C19"/>
    <mergeCell ref="B2:I2"/>
    <mergeCell ref="J2:L2"/>
    <mergeCell ref="B4:T4"/>
    <mergeCell ref="B5:T5"/>
    <mergeCell ref="C7:E7"/>
    <mergeCell ref="G7:I7"/>
    <mergeCell ref="B9:T9"/>
    <mergeCell ref="B11:T11"/>
    <mergeCell ref="D15:E15"/>
    <mergeCell ref="D16:E16"/>
    <mergeCell ref="D17:E17"/>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6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71" t="s">
        <v>27</v>
      </c>
      <c r="C2" s="171"/>
      <c r="D2" s="171"/>
      <c r="E2" s="171"/>
      <c r="F2" s="171"/>
      <c r="G2" s="171"/>
      <c r="H2" s="171"/>
      <c r="I2" s="171"/>
      <c r="J2" s="181" t="str">
        <f>A①_営業部_入力!J2</f>
        <v>第4-５問</v>
      </c>
      <c r="K2" s="181"/>
      <c r="L2" s="181"/>
      <c r="M2" s="40" t="str">
        <f>A①_営業部_入力!M2</f>
        <v>部門別月次予算PL（その４-５）</v>
      </c>
      <c r="N2" s="40"/>
      <c r="O2" s="40"/>
      <c r="P2" s="40"/>
      <c r="Q2" s="40"/>
      <c r="R2" s="40"/>
      <c r="S2" s="40"/>
      <c r="T2" s="7"/>
    </row>
    <row r="3" spans="2:20" ht="31.5" x14ac:dyDescent="1.05">
      <c r="B3" s="8"/>
      <c r="C3" s="30" t="s">
        <v>34</v>
      </c>
      <c r="D3" s="8"/>
      <c r="E3" s="8"/>
      <c r="F3" s="8"/>
      <c r="G3" s="30" t="s">
        <v>152</v>
      </c>
      <c r="H3" s="8"/>
      <c r="I3" s="8"/>
      <c r="J3" s="41" t="s">
        <v>53</v>
      </c>
      <c r="K3" s="9"/>
      <c r="L3" s="9"/>
      <c r="M3" s="9"/>
      <c r="N3" s="9"/>
      <c r="O3" s="9"/>
      <c r="P3" s="9"/>
      <c r="Q3" s="9"/>
      <c r="R3" s="9"/>
      <c r="S3" s="9"/>
      <c r="T3" s="10"/>
    </row>
    <row r="4" spans="2:20" ht="22.5" x14ac:dyDescent="0.55000000000000004">
      <c r="B4" s="173" t="s">
        <v>0</v>
      </c>
      <c r="C4" s="174"/>
      <c r="D4" s="174"/>
      <c r="E4" s="174"/>
      <c r="F4" s="174"/>
      <c r="G4" s="174"/>
      <c r="H4" s="174"/>
      <c r="I4" s="174"/>
      <c r="J4" s="174"/>
      <c r="K4" s="174"/>
      <c r="L4" s="174"/>
      <c r="M4" s="174"/>
      <c r="N4" s="174"/>
      <c r="O4" s="174"/>
      <c r="P4" s="174"/>
      <c r="Q4" s="174"/>
      <c r="R4" s="174"/>
      <c r="S4" s="174"/>
      <c r="T4" s="175"/>
    </row>
    <row r="5" spans="2:20" ht="67.75" customHeight="1" x14ac:dyDescent="0.55000000000000004">
      <c r="B5" s="125" t="s">
        <v>55</v>
      </c>
      <c r="C5" s="126"/>
      <c r="D5" s="126"/>
      <c r="E5" s="126"/>
      <c r="F5" s="126"/>
      <c r="G5" s="126"/>
      <c r="H5" s="126"/>
      <c r="I5" s="126"/>
      <c r="J5" s="126"/>
      <c r="K5" s="126"/>
      <c r="L5" s="126"/>
      <c r="M5" s="126"/>
      <c r="N5" s="126"/>
      <c r="O5" s="126"/>
      <c r="P5" s="126"/>
      <c r="Q5" s="126"/>
      <c r="R5" s="126"/>
      <c r="S5" s="126"/>
      <c r="T5" s="127"/>
    </row>
    <row r="6" spans="2:20" ht="6" customHeight="1" x14ac:dyDescent="0.55000000000000004"/>
    <row r="7" spans="2:20" ht="28.5" x14ac:dyDescent="0.95">
      <c r="B7" s="12">
        <v>1</v>
      </c>
      <c r="C7" s="167" t="s">
        <v>51</v>
      </c>
      <c r="D7" s="168"/>
      <c r="E7" s="169"/>
      <c r="F7" s="11">
        <v>1</v>
      </c>
      <c r="G7" s="170" t="s">
        <v>421</v>
      </c>
      <c r="H7" s="170"/>
      <c r="I7" s="17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25"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26"/>
      <c r="D9" s="126"/>
      <c r="E9" s="126"/>
      <c r="F9" s="126"/>
      <c r="G9" s="126"/>
      <c r="H9" s="126"/>
      <c r="I9" s="126"/>
      <c r="J9" s="126"/>
      <c r="K9" s="126"/>
      <c r="L9" s="126"/>
      <c r="M9" s="126"/>
      <c r="N9" s="126"/>
      <c r="O9" s="126"/>
      <c r="P9" s="126"/>
      <c r="Q9" s="126"/>
      <c r="R9" s="126"/>
      <c r="S9" s="126"/>
      <c r="T9" s="12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25"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26"/>
      <c r="D11" s="126"/>
      <c r="E11" s="126"/>
      <c r="F11" s="126"/>
      <c r="G11" s="126"/>
      <c r="H11" s="126"/>
      <c r="I11" s="126"/>
      <c r="J11" s="126"/>
      <c r="K11" s="126"/>
      <c r="L11" s="126"/>
      <c r="M11" s="126"/>
      <c r="N11" s="126"/>
      <c r="O11" s="126"/>
      <c r="P11" s="126"/>
      <c r="Q11" s="126"/>
      <c r="R11" s="126"/>
      <c r="S11" s="126"/>
      <c r="T11" s="127"/>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34" t="s">
        <v>58</v>
      </c>
      <c r="E15" s="135"/>
      <c r="F15" s="47"/>
      <c r="G15" s="47" t="s">
        <v>71</v>
      </c>
      <c r="H15" s="47"/>
      <c r="I15" s="47"/>
      <c r="J15" s="47"/>
      <c r="K15" s="47"/>
      <c r="L15" s="47"/>
      <c r="M15" s="47"/>
      <c r="N15" s="47"/>
      <c r="O15" s="47"/>
      <c r="P15" s="47"/>
      <c r="Q15" s="47"/>
      <c r="R15" s="47"/>
      <c r="S15" s="47"/>
      <c r="T15" s="48"/>
    </row>
    <row r="16" spans="2:20" ht="19.75" customHeight="1" thickBot="1" x14ac:dyDescent="0.6">
      <c r="B16" s="46"/>
      <c r="C16" s="47"/>
      <c r="D16" s="136" t="s">
        <v>60</v>
      </c>
      <c r="E16" s="137"/>
      <c r="F16" s="47"/>
      <c r="G16" s="47" t="s">
        <v>95</v>
      </c>
      <c r="H16" s="47"/>
      <c r="I16" s="47"/>
      <c r="J16" s="47"/>
      <c r="K16" s="47"/>
      <c r="L16" s="47"/>
      <c r="M16" s="47"/>
      <c r="N16" s="47"/>
      <c r="O16" s="47"/>
      <c r="P16" s="47"/>
      <c r="Q16" s="47"/>
      <c r="R16" s="47"/>
      <c r="S16" s="47"/>
      <c r="T16" s="48"/>
    </row>
    <row r="17" spans="2:21" ht="19.75" customHeight="1" thickBot="1" x14ac:dyDescent="0.6">
      <c r="B17" s="46"/>
      <c r="C17" s="47"/>
      <c r="D17" s="123" t="s">
        <v>61</v>
      </c>
      <c r="E17" s="124"/>
      <c r="F17" s="47"/>
      <c r="G17" s="47" t="s">
        <v>95</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123" t="s">
        <v>62</v>
      </c>
      <c r="C19" s="124"/>
      <c r="D19" s="47"/>
      <c r="E19" s="47"/>
      <c r="F19" s="47"/>
      <c r="G19" s="47"/>
      <c r="H19" s="47"/>
      <c r="I19" s="47"/>
      <c r="J19" s="47"/>
      <c r="K19" s="47"/>
      <c r="L19" s="47"/>
      <c r="M19" s="47"/>
      <c r="N19" s="47"/>
      <c r="O19" s="47"/>
      <c r="P19" s="47"/>
      <c r="Q19" s="47"/>
      <c r="R19" s="47"/>
      <c r="S19" s="47"/>
      <c r="T19" s="48"/>
    </row>
    <row r="20" spans="2:21" ht="19.75" customHeight="1" thickBot="1" x14ac:dyDescent="0.6">
      <c r="B20" s="136" t="s">
        <v>63</v>
      </c>
      <c r="C20" s="137"/>
      <c r="D20" s="136" t="s">
        <v>64</v>
      </c>
      <c r="E20" s="138"/>
      <c r="F20" s="138"/>
      <c r="G20" s="137"/>
      <c r="H20" s="123" t="s">
        <v>65</v>
      </c>
      <c r="I20" s="139"/>
      <c r="J20" s="139"/>
      <c r="K20" s="124"/>
      <c r="L20" s="134" t="s">
        <v>66</v>
      </c>
      <c r="M20" s="135"/>
      <c r="N20" s="123" t="s">
        <v>67</v>
      </c>
      <c r="O20" s="124"/>
      <c r="P20" s="123" t="s">
        <v>68</v>
      </c>
      <c r="Q20" s="124"/>
      <c r="R20" s="123" t="s">
        <v>69</v>
      </c>
      <c r="S20" s="124"/>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128" t="s">
        <v>140</v>
      </c>
      <c r="C22" s="129"/>
      <c r="D22" s="129"/>
      <c r="E22" s="129"/>
      <c r="F22" s="129"/>
      <c r="G22" s="129"/>
      <c r="H22" s="129"/>
      <c r="I22" s="129"/>
      <c r="J22" s="129"/>
      <c r="K22" s="129"/>
      <c r="L22" s="129"/>
      <c r="M22" s="129"/>
      <c r="N22" s="129"/>
      <c r="O22" s="129"/>
      <c r="P22" s="129"/>
      <c r="Q22" s="129"/>
      <c r="R22" s="129"/>
      <c r="S22" s="129"/>
      <c r="T22" s="130"/>
    </row>
    <row r="23" spans="2:21" ht="22.5" x14ac:dyDescent="0.55000000000000004">
      <c r="B23" s="38" t="s">
        <v>1</v>
      </c>
      <c r="C23" s="131" t="s">
        <v>2</v>
      </c>
      <c r="D23" s="132"/>
      <c r="E23" s="133"/>
      <c r="F23" s="131" t="s">
        <v>12</v>
      </c>
      <c r="G23" s="132"/>
      <c r="H23" s="132"/>
      <c r="I23" s="132"/>
      <c r="J23" s="133"/>
      <c r="K23" s="44" t="s">
        <v>3</v>
      </c>
      <c r="L23" s="44" t="s">
        <v>4</v>
      </c>
      <c r="M23" s="45" t="s">
        <v>5</v>
      </c>
      <c r="N23" s="45" t="s">
        <v>6</v>
      </c>
      <c r="O23" s="45" t="s">
        <v>7</v>
      </c>
      <c r="P23" s="45" t="s">
        <v>8</v>
      </c>
      <c r="Q23" s="45" t="s">
        <v>9</v>
      </c>
      <c r="R23" s="45" t="s">
        <v>10</v>
      </c>
      <c r="S23" s="45" t="s">
        <v>11</v>
      </c>
      <c r="T23" s="37"/>
    </row>
    <row r="24" spans="2:21" ht="22.5" x14ac:dyDescent="0.55000000000000004">
      <c r="B24" s="141" t="s">
        <v>141</v>
      </c>
      <c r="C24" s="146" t="s">
        <v>24</v>
      </c>
      <c r="D24" s="147"/>
      <c r="E24" s="148"/>
      <c r="F24" s="180" t="s">
        <v>159</v>
      </c>
      <c r="G24" s="147"/>
      <c r="H24" s="147"/>
      <c r="I24" s="147"/>
      <c r="J24" s="148"/>
      <c r="K24" s="141" t="s">
        <v>21</v>
      </c>
      <c r="L24" s="141" t="s">
        <v>22</v>
      </c>
      <c r="M24" s="39">
        <f>A①_営業部_入力!M32</f>
        <v>9500</v>
      </c>
      <c r="N24" s="39">
        <f>A①_営業部_入力!N32</f>
        <v>10450</v>
      </c>
      <c r="O24" s="39">
        <f>A①_営業部_入力!O32</f>
        <v>11495</v>
      </c>
      <c r="P24" s="39">
        <f>A①_営業部_入力!P32</f>
        <v>12635</v>
      </c>
      <c r="Q24" s="39">
        <f>A①_営業部_入力!Q32</f>
        <v>13870</v>
      </c>
      <c r="R24" s="39">
        <f>A①_営業部_入力!R32</f>
        <v>15200</v>
      </c>
      <c r="S24" s="2">
        <f>SUM(M24:R24)</f>
        <v>73150</v>
      </c>
      <c r="T24" s="33"/>
    </row>
    <row r="25" spans="2:21" ht="22.5" x14ac:dyDescent="0.55000000000000004">
      <c r="B25" s="141"/>
      <c r="C25" s="146"/>
      <c r="D25" s="147"/>
      <c r="E25" s="148"/>
      <c r="F25" s="146"/>
      <c r="G25" s="147"/>
      <c r="H25" s="147"/>
      <c r="I25" s="147"/>
      <c r="J25" s="148"/>
      <c r="K25" s="141"/>
      <c r="L25" s="141"/>
      <c r="M25" s="45" t="s">
        <v>13</v>
      </c>
      <c r="N25" s="45" t="s">
        <v>14</v>
      </c>
      <c r="O25" s="45" t="s">
        <v>15</v>
      </c>
      <c r="P25" s="45" t="s">
        <v>16</v>
      </c>
      <c r="Q25" s="45" t="s">
        <v>17</v>
      </c>
      <c r="R25" s="45" t="s">
        <v>18</v>
      </c>
      <c r="S25" s="45" t="s">
        <v>19</v>
      </c>
      <c r="T25" s="45" t="s">
        <v>20</v>
      </c>
      <c r="U25" s="3"/>
    </row>
    <row r="26" spans="2:21" ht="23" thickBot="1" x14ac:dyDescent="0.6">
      <c r="B26" s="142"/>
      <c r="C26" s="149"/>
      <c r="D26" s="150"/>
      <c r="E26" s="151"/>
      <c r="F26" s="149"/>
      <c r="G26" s="150"/>
      <c r="H26" s="150"/>
      <c r="I26" s="150"/>
      <c r="J26" s="151"/>
      <c r="K26" s="142"/>
      <c r="L26" s="142"/>
      <c r="M26" s="108">
        <f>A①_営業部_入力!M34</f>
        <v>16720</v>
      </c>
      <c r="N26" s="108">
        <f>A①_営業部_入力!N34</f>
        <v>18335</v>
      </c>
      <c r="O26" s="108">
        <f>A①_営業部_入力!O34</f>
        <v>20140</v>
      </c>
      <c r="P26" s="108">
        <f>A①_営業部_入力!P34</f>
        <v>22135</v>
      </c>
      <c r="Q26" s="108">
        <f>A①_営業部_入力!Q34</f>
        <v>24320</v>
      </c>
      <c r="R26" s="108">
        <f>A①_営業部_入力!R34</f>
        <v>26695</v>
      </c>
      <c r="S26" s="105">
        <f>SUM(M26:R26)</f>
        <v>128345</v>
      </c>
      <c r="T26" s="105">
        <f>S24+S26</f>
        <v>201495</v>
      </c>
      <c r="U26" s="4"/>
    </row>
    <row r="27" spans="2:21" ht="22.5" x14ac:dyDescent="0.55000000000000004">
      <c r="B27" s="155" t="s">
        <v>142</v>
      </c>
      <c r="C27" s="152" t="s">
        <v>76</v>
      </c>
      <c r="D27" s="153"/>
      <c r="E27" s="154"/>
      <c r="F27" s="166" t="s">
        <v>160</v>
      </c>
      <c r="G27" s="153"/>
      <c r="H27" s="153"/>
      <c r="I27" s="153"/>
      <c r="J27" s="154"/>
      <c r="K27" s="155" t="s">
        <v>21</v>
      </c>
      <c r="L27" s="155" t="s">
        <v>22</v>
      </c>
      <c r="M27" s="106" t="s">
        <v>5</v>
      </c>
      <c r="N27" s="106" t="s">
        <v>6</v>
      </c>
      <c r="O27" s="106" t="s">
        <v>7</v>
      </c>
      <c r="P27" s="106" t="s">
        <v>8</v>
      </c>
      <c r="Q27" s="106" t="s">
        <v>9</v>
      </c>
      <c r="R27" s="106" t="s">
        <v>10</v>
      </c>
      <c r="S27" s="106" t="s">
        <v>11</v>
      </c>
      <c r="T27" s="107"/>
      <c r="U27" s="4"/>
    </row>
    <row r="28" spans="2:21" ht="22.5" x14ac:dyDescent="0.55000000000000004">
      <c r="B28" s="141"/>
      <c r="C28" s="146"/>
      <c r="D28" s="147"/>
      <c r="E28" s="148"/>
      <c r="F28" s="146"/>
      <c r="G28" s="147"/>
      <c r="H28" s="147"/>
      <c r="I28" s="147"/>
      <c r="J28" s="148"/>
      <c r="K28" s="141"/>
      <c r="L28" s="141"/>
      <c r="M28" s="39">
        <f>A①_営業部_入力!M40</f>
        <v>5700</v>
      </c>
      <c r="N28" s="39">
        <f>A①_営業部_入力!N40</f>
        <v>6270</v>
      </c>
      <c r="O28" s="39">
        <f>A①_営業部_入力!O40</f>
        <v>6897</v>
      </c>
      <c r="P28" s="39">
        <f>A①_営業部_入力!P40</f>
        <v>7581</v>
      </c>
      <c r="Q28" s="39">
        <f>A①_営業部_入力!Q40</f>
        <v>8322</v>
      </c>
      <c r="R28" s="39">
        <f>A①_営業部_入力!R40</f>
        <v>9120</v>
      </c>
      <c r="S28" s="2">
        <f>SUM(M28:R28)</f>
        <v>43890</v>
      </c>
      <c r="T28" s="33"/>
      <c r="U28" s="4"/>
    </row>
    <row r="29" spans="2:21" ht="22.5" x14ac:dyDescent="0.55000000000000004">
      <c r="B29" s="141"/>
      <c r="C29" s="146"/>
      <c r="D29" s="147"/>
      <c r="E29" s="148"/>
      <c r="F29" s="146"/>
      <c r="G29" s="147"/>
      <c r="H29" s="147"/>
      <c r="I29" s="147"/>
      <c r="J29" s="148"/>
      <c r="K29" s="141"/>
      <c r="L29" s="141"/>
      <c r="M29" s="45" t="s">
        <v>13</v>
      </c>
      <c r="N29" s="45" t="s">
        <v>14</v>
      </c>
      <c r="O29" s="45" t="s">
        <v>15</v>
      </c>
      <c r="P29" s="45" t="s">
        <v>16</v>
      </c>
      <c r="Q29" s="45" t="s">
        <v>17</v>
      </c>
      <c r="R29" s="45" t="s">
        <v>18</v>
      </c>
      <c r="S29" s="45" t="s">
        <v>19</v>
      </c>
      <c r="T29" s="45" t="s">
        <v>20</v>
      </c>
      <c r="U29" s="4"/>
    </row>
    <row r="30" spans="2:21" ht="23" thickBot="1" x14ac:dyDescent="0.6">
      <c r="B30" s="142"/>
      <c r="C30" s="149"/>
      <c r="D30" s="150"/>
      <c r="E30" s="151"/>
      <c r="F30" s="149"/>
      <c r="G30" s="150"/>
      <c r="H30" s="150"/>
      <c r="I30" s="150"/>
      <c r="J30" s="151"/>
      <c r="K30" s="142"/>
      <c r="L30" s="142"/>
      <c r="M30" s="108">
        <f>A①_営業部_入力!M42</f>
        <v>10032</v>
      </c>
      <c r="N30" s="108">
        <f>A①_営業部_入力!N42</f>
        <v>11001</v>
      </c>
      <c r="O30" s="108">
        <f>A①_営業部_入力!O42</f>
        <v>12084</v>
      </c>
      <c r="P30" s="108">
        <f>A①_営業部_入力!P42</f>
        <v>13281</v>
      </c>
      <c r="Q30" s="108">
        <f>A①_営業部_入力!Q42</f>
        <v>14592</v>
      </c>
      <c r="R30" s="108">
        <f>A①_営業部_入力!R42</f>
        <v>16017</v>
      </c>
      <c r="S30" s="105">
        <f>SUM(M30:R30)</f>
        <v>77007</v>
      </c>
      <c r="T30" s="105">
        <f>S28+S30</f>
        <v>120897</v>
      </c>
      <c r="U30" s="4"/>
    </row>
    <row r="31" spans="2:21" ht="21.65" customHeight="1" x14ac:dyDescent="0.55000000000000004">
      <c r="B31" s="155" t="s">
        <v>39</v>
      </c>
      <c r="C31" s="152" t="s">
        <v>78</v>
      </c>
      <c r="D31" s="153"/>
      <c r="E31" s="154"/>
      <c r="F31" s="166" t="s">
        <v>160</v>
      </c>
      <c r="G31" s="153"/>
      <c r="H31" s="153"/>
      <c r="I31" s="153"/>
      <c r="J31" s="154"/>
      <c r="K31" s="155" t="s">
        <v>21</v>
      </c>
      <c r="L31" s="155" t="s">
        <v>22</v>
      </c>
      <c r="M31" s="106" t="s">
        <v>5</v>
      </c>
      <c r="N31" s="106" t="s">
        <v>6</v>
      </c>
      <c r="O31" s="106" t="s">
        <v>7</v>
      </c>
      <c r="P31" s="106" t="s">
        <v>8</v>
      </c>
      <c r="Q31" s="106" t="s">
        <v>9</v>
      </c>
      <c r="R31" s="106" t="s">
        <v>10</v>
      </c>
      <c r="S31" s="106" t="s">
        <v>11</v>
      </c>
      <c r="T31" s="107"/>
      <c r="U31" s="4"/>
    </row>
    <row r="32" spans="2:21" ht="22.5" x14ac:dyDescent="0.55000000000000004">
      <c r="B32" s="141"/>
      <c r="C32" s="146"/>
      <c r="D32" s="147"/>
      <c r="E32" s="148"/>
      <c r="F32" s="146"/>
      <c r="G32" s="147"/>
      <c r="H32" s="147"/>
      <c r="I32" s="147"/>
      <c r="J32" s="148"/>
      <c r="K32" s="141"/>
      <c r="L32" s="141"/>
      <c r="M32" s="39">
        <f>A①_営業部_入力!M48</f>
        <v>950</v>
      </c>
      <c r="N32" s="39">
        <f>A①_営業部_入力!N48</f>
        <v>1045</v>
      </c>
      <c r="O32" s="39">
        <f>A①_営業部_入力!O48</f>
        <v>1150</v>
      </c>
      <c r="P32" s="39">
        <f>A①_営業部_入力!P48</f>
        <v>1264</v>
      </c>
      <c r="Q32" s="39">
        <f>A①_営業部_入力!Q48</f>
        <v>1387</v>
      </c>
      <c r="R32" s="39">
        <f>A①_営業部_入力!R48</f>
        <v>1520</v>
      </c>
      <c r="S32" s="2">
        <f>SUM(M32:R32)</f>
        <v>7316</v>
      </c>
      <c r="T32" s="33"/>
      <c r="U32" s="4"/>
    </row>
    <row r="33" spans="2:21" ht="22.5" x14ac:dyDescent="0.55000000000000004">
      <c r="B33" s="141"/>
      <c r="C33" s="146"/>
      <c r="D33" s="147"/>
      <c r="E33" s="148"/>
      <c r="F33" s="146"/>
      <c r="G33" s="147"/>
      <c r="H33" s="147"/>
      <c r="I33" s="147"/>
      <c r="J33" s="148"/>
      <c r="K33" s="141"/>
      <c r="L33" s="141"/>
      <c r="M33" s="45" t="s">
        <v>13</v>
      </c>
      <c r="N33" s="45" t="s">
        <v>14</v>
      </c>
      <c r="O33" s="45" t="s">
        <v>15</v>
      </c>
      <c r="P33" s="45" t="s">
        <v>16</v>
      </c>
      <c r="Q33" s="45" t="s">
        <v>17</v>
      </c>
      <c r="R33" s="45" t="s">
        <v>18</v>
      </c>
      <c r="S33" s="45" t="s">
        <v>19</v>
      </c>
      <c r="T33" s="45" t="s">
        <v>20</v>
      </c>
      <c r="U33" s="4"/>
    </row>
    <row r="34" spans="2:21" ht="23" thickBot="1" x14ac:dyDescent="0.6">
      <c r="B34" s="142"/>
      <c r="C34" s="149"/>
      <c r="D34" s="150"/>
      <c r="E34" s="151"/>
      <c r="F34" s="149"/>
      <c r="G34" s="150"/>
      <c r="H34" s="150"/>
      <c r="I34" s="150"/>
      <c r="J34" s="151"/>
      <c r="K34" s="142"/>
      <c r="L34" s="142"/>
      <c r="M34" s="108">
        <f>A①_営業部_入力!M50</f>
        <v>1672</v>
      </c>
      <c r="N34" s="108">
        <f>A①_営業部_入力!N50</f>
        <v>1834</v>
      </c>
      <c r="O34" s="108">
        <f>A①_営業部_入力!O50</f>
        <v>2014</v>
      </c>
      <c r="P34" s="108">
        <f>A①_営業部_入力!P50</f>
        <v>2214</v>
      </c>
      <c r="Q34" s="108">
        <f>A①_営業部_入力!Q50</f>
        <v>2432</v>
      </c>
      <c r="R34" s="108">
        <f>A①_営業部_入力!R50</f>
        <v>2670</v>
      </c>
      <c r="S34" s="105">
        <f>SUM(M34:R34)</f>
        <v>12836</v>
      </c>
      <c r="T34" s="105">
        <f>S32+S34</f>
        <v>20152</v>
      </c>
      <c r="U34" s="4"/>
    </row>
    <row r="35" spans="2:21" ht="22.5" x14ac:dyDescent="0.55000000000000004">
      <c r="B35" s="155" t="s">
        <v>44</v>
      </c>
      <c r="C35" s="152" t="s">
        <v>80</v>
      </c>
      <c r="D35" s="153"/>
      <c r="E35" s="154"/>
      <c r="F35" s="166" t="s">
        <v>143</v>
      </c>
      <c r="G35" s="153"/>
      <c r="H35" s="153"/>
      <c r="I35" s="153"/>
      <c r="J35" s="154"/>
      <c r="K35" s="155" t="s">
        <v>21</v>
      </c>
      <c r="L35" s="155" t="s">
        <v>22</v>
      </c>
      <c r="M35" s="106" t="s">
        <v>5</v>
      </c>
      <c r="N35" s="106" t="s">
        <v>6</v>
      </c>
      <c r="O35" s="106" t="s">
        <v>7</v>
      </c>
      <c r="P35" s="106" t="s">
        <v>8</v>
      </c>
      <c r="Q35" s="106" t="s">
        <v>9</v>
      </c>
      <c r="R35" s="106" t="s">
        <v>10</v>
      </c>
      <c r="S35" s="106" t="s">
        <v>11</v>
      </c>
      <c r="T35" s="107"/>
      <c r="U35" s="4"/>
    </row>
    <row r="36" spans="2:21" ht="22.5" x14ac:dyDescent="0.55000000000000004">
      <c r="B36" s="141"/>
      <c r="C36" s="146"/>
      <c r="D36" s="147"/>
      <c r="E36" s="148"/>
      <c r="F36" s="146"/>
      <c r="G36" s="147"/>
      <c r="H36" s="147"/>
      <c r="I36" s="147"/>
      <c r="J36" s="148"/>
      <c r="K36" s="141"/>
      <c r="L36" s="141"/>
      <c r="M36" s="2">
        <f t="shared" ref="M36:R36" si="0">M28+M32</f>
        <v>6650</v>
      </c>
      <c r="N36" s="2">
        <f t="shared" si="0"/>
        <v>7315</v>
      </c>
      <c r="O36" s="2">
        <f t="shared" si="0"/>
        <v>8047</v>
      </c>
      <c r="P36" s="2">
        <f t="shared" si="0"/>
        <v>8845</v>
      </c>
      <c r="Q36" s="2">
        <f t="shared" si="0"/>
        <v>9709</v>
      </c>
      <c r="R36" s="2">
        <f t="shared" si="0"/>
        <v>10640</v>
      </c>
      <c r="S36" s="2">
        <f>SUM(M36:R36)</f>
        <v>51206</v>
      </c>
      <c r="T36" s="33"/>
      <c r="U36" s="4"/>
    </row>
    <row r="37" spans="2:21" ht="22.5" x14ac:dyDescent="0.55000000000000004">
      <c r="B37" s="141"/>
      <c r="C37" s="146"/>
      <c r="D37" s="147"/>
      <c r="E37" s="148"/>
      <c r="F37" s="146"/>
      <c r="G37" s="147"/>
      <c r="H37" s="147"/>
      <c r="I37" s="147"/>
      <c r="J37" s="148"/>
      <c r="K37" s="141"/>
      <c r="L37" s="141"/>
      <c r="M37" s="45" t="s">
        <v>13</v>
      </c>
      <c r="N37" s="45" t="s">
        <v>14</v>
      </c>
      <c r="O37" s="45" t="s">
        <v>15</v>
      </c>
      <c r="P37" s="45" t="s">
        <v>16</v>
      </c>
      <c r="Q37" s="45" t="s">
        <v>17</v>
      </c>
      <c r="R37" s="45" t="s">
        <v>18</v>
      </c>
      <c r="S37" s="45" t="s">
        <v>19</v>
      </c>
      <c r="T37" s="45" t="s">
        <v>20</v>
      </c>
      <c r="U37" s="4"/>
    </row>
    <row r="38" spans="2:21" ht="23" thickBot="1" x14ac:dyDescent="0.6">
      <c r="B38" s="142"/>
      <c r="C38" s="149"/>
      <c r="D38" s="150"/>
      <c r="E38" s="151"/>
      <c r="F38" s="149"/>
      <c r="G38" s="150"/>
      <c r="H38" s="150"/>
      <c r="I38" s="150"/>
      <c r="J38" s="151"/>
      <c r="K38" s="142"/>
      <c r="L38" s="142"/>
      <c r="M38" s="105">
        <f t="shared" ref="M38:R38" si="1">M30+M34</f>
        <v>11704</v>
      </c>
      <c r="N38" s="105">
        <f t="shared" si="1"/>
        <v>12835</v>
      </c>
      <c r="O38" s="105">
        <f t="shared" si="1"/>
        <v>14098</v>
      </c>
      <c r="P38" s="105">
        <f t="shared" si="1"/>
        <v>15495</v>
      </c>
      <c r="Q38" s="105">
        <f t="shared" si="1"/>
        <v>17024</v>
      </c>
      <c r="R38" s="105">
        <f t="shared" si="1"/>
        <v>18687</v>
      </c>
      <c r="S38" s="105">
        <f>SUM(M38:R38)</f>
        <v>89843</v>
      </c>
      <c r="T38" s="105">
        <f>S36+S38</f>
        <v>141049</v>
      </c>
      <c r="U38" s="4"/>
    </row>
    <row r="39" spans="2:21" ht="22.5" x14ac:dyDescent="0.55000000000000004">
      <c r="B39" s="155" t="s">
        <v>45</v>
      </c>
      <c r="C39" s="152" t="s">
        <v>83</v>
      </c>
      <c r="D39" s="153"/>
      <c r="E39" s="154"/>
      <c r="F39" s="166" t="s">
        <v>144</v>
      </c>
      <c r="G39" s="153"/>
      <c r="H39" s="153"/>
      <c r="I39" s="153"/>
      <c r="J39" s="154"/>
      <c r="K39" s="155" t="s">
        <v>21</v>
      </c>
      <c r="L39" s="155" t="s">
        <v>22</v>
      </c>
      <c r="M39" s="106" t="s">
        <v>5</v>
      </c>
      <c r="N39" s="106" t="s">
        <v>6</v>
      </c>
      <c r="O39" s="106" t="s">
        <v>7</v>
      </c>
      <c r="P39" s="106" t="s">
        <v>8</v>
      </c>
      <c r="Q39" s="106" t="s">
        <v>9</v>
      </c>
      <c r="R39" s="106" t="s">
        <v>10</v>
      </c>
      <c r="S39" s="106" t="s">
        <v>11</v>
      </c>
      <c r="T39" s="107"/>
      <c r="U39" s="4"/>
    </row>
    <row r="40" spans="2:21" ht="22.5" x14ac:dyDescent="0.55000000000000004">
      <c r="B40" s="141"/>
      <c r="C40" s="146"/>
      <c r="D40" s="147"/>
      <c r="E40" s="148"/>
      <c r="F40" s="146"/>
      <c r="G40" s="147"/>
      <c r="H40" s="147"/>
      <c r="I40" s="147"/>
      <c r="J40" s="148"/>
      <c r="K40" s="141"/>
      <c r="L40" s="141"/>
      <c r="M40" s="2">
        <f t="shared" ref="M40:R40" si="2">M24-M36</f>
        <v>2850</v>
      </c>
      <c r="N40" s="2">
        <f t="shared" si="2"/>
        <v>3135</v>
      </c>
      <c r="O40" s="2">
        <f t="shared" si="2"/>
        <v>3448</v>
      </c>
      <c r="P40" s="2">
        <f t="shared" si="2"/>
        <v>3790</v>
      </c>
      <c r="Q40" s="2">
        <f t="shared" si="2"/>
        <v>4161</v>
      </c>
      <c r="R40" s="2">
        <f t="shared" si="2"/>
        <v>4560</v>
      </c>
      <c r="S40" s="2">
        <f>SUM(M40:R40)</f>
        <v>21944</v>
      </c>
      <c r="T40" s="33"/>
      <c r="U40" s="4"/>
    </row>
    <row r="41" spans="2:21" ht="22.5" x14ac:dyDescent="0.55000000000000004">
      <c r="B41" s="141"/>
      <c r="C41" s="146"/>
      <c r="D41" s="147"/>
      <c r="E41" s="148"/>
      <c r="F41" s="146"/>
      <c r="G41" s="147"/>
      <c r="H41" s="147"/>
      <c r="I41" s="147"/>
      <c r="J41" s="148"/>
      <c r="K41" s="141"/>
      <c r="L41" s="141"/>
      <c r="M41" s="45" t="s">
        <v>13</v>
      </c>
      <c r="N41" s="45" t="s">
        <v>14</v>
      </c>
      <c r="O41" s="45" t="s">
        <v>15</v>
      </c>
      <c r="P41" s="45" t="s">
        <v>16</v>
      </c>
      <c r="Q41" s="45" t="s">
        <v>17</v>
      </c>
      <c r="R41" s="45" t="s">
        <v>18</v>
      </c>
      <c r="S41" s="45" t="s">
        <v>19</v>
      </c>
      <c r="T41" s="45" t="s">
        <v>20</v>
      </c>
      <c r="U41" s="4"/>
    </row>
    <row r="42" spans="2:21" ht="23" thickBot="1" x14ac:dyDescent="0.6">
      <c r="B42" s="142"/>
      <c r="C42" s="149"/>
      <c r="D42" s="150"/>
      <c r="E42" s="151"/>
      <c r="F42" s="149"/>
      <c r="G42" s="150"/>
      <c r="H42" s="150"/>
      <c r="I42" s="150"/>
      <c r="J42" s="151"/>
      <c r="K42" s="142"/>
      <c r="L42" s="142"/>
      <c r="M42" s="105">
        <f t="shared" ref="M42:R42" si="3">M26-M38</f>
        <v>5016</v>
      </c>
      <c r="N42" s="105">
        <f t="shared" si="3"/>
        <v>5500</v>
      </c>
      <c r="O42" s="105">
        <f t="shared" si="3"/>
        <v>6042</v>
      </c>
      <c r="P42" s="105">
        <f t="shared" si="3"/>
        <v>6640</v>
      </c>
      <c r="Q42" s="105">
        <f t="shared" si="3"/>
        <v>7296</v>
      </c>
      <c r="R42" s="105">
        <f t="shared" si="3"/>
        <v>8008</v>
      </c>
      <c r="S42" s="105">
        <f>SUM(M42:R42)</f>
        <v>38502</v>
      </c>
      <c r="T42" s="105">
        <f>S40+S42</f>
        <v>60446</v>
      </c>
      <c r="U42" s="4"/>
    </row>
    <row r="43" spans="2:21" ht="21.65" customHeight="1" x14ac:dyDescent="0.55000000000000004">
      <c r="B43" s="155" t="s">
        <v>46</v>
      </c>
      <c r="C43" s="152" t="s">
        <v>85</v>
      </c>
      <c r="D43" s="153"/>
      <c r="E43" s="154"/>
      <c r="F43" s="166" t="s">
        <v>145</v>
      </c>
      <c r="G43" s="153"/>
      <c r="H43" s="153"/>
      <c r="I43" s="153"/>
      <c r="J43" s="154"/>
      <c r="K43" s="155"/>
      <c r="L43" s="155" t="s">
        <v>74</v>
      </c>
      <c r="M43" s="106" t="s">
        <v>5</v>
      </c>
      <c r="N43" s="106" t="s">
        <v>6</v>
      </c>
      <c r="O43" s="106" t="s">
        <v>7</v>
      </c>
      <c r="P43" s="106" t="s">
        <v>8</v>
      </c>
      <c r="Q43" s="106" t="s">
        <v>9</v>
      </c>
      <c r="R43" s="106" t="s">
        <v>10</v>
      </c>
      <c r="S43" s="106" t="s">
        <v>11</v>
      </c>
      <c r="T43" s="107"/>
      <c r="U43" s="4"/>
    </row>
    <row r="44" spans="2:21" ht="22.5" x14ac:dyDescent="0.55000000000000004">
      <c r="B44" s="141"/>
      <c r="C44" s="146"/>
      <c r="D44" s="147"/>
      <c r="E44" s="148"/>
      <c r="F44" s="146"/>
      <c r="G44" s="147"/>
      <c r="H44" s="147"/>
      <c r="I44" s="147"/>
      <c r="J44" s="148"/>
      <c r="K44" s="141"/>
      <c r="L44" s="141"/>
      <c r="M44" s="49">
        <f t="shared" ref="M44:S44" si="4">ROUND(M40/M24*100,0)</f>
        <v>30</v>
      </c>
      <c r="N44" s="49">
        <f t="shared" si="4"/>
        <v>30</v>
      </c>
      <c r="O44" s="49">
        <f t="shared" si="4"/>
        <v>30</v>
      </c>
      <c r="P44" s="49">
        <f t="shared" si="4"/>
        <v>30</v>
      </c>
      <c r="Q44" s="49">
        <f t="shared" si="4"/>
        <v>30</v>
      </c>
      <c r="R44" s="49">
        <f t="shared" si="4"/>
        <v>30</v>
      </c>
      <c r="S44" s="49">
        <f t="shared" si="4"/>
        <v>30</v>
      </c>
      <c r="T44" s="33"/>
      <c r="U44" s="4"/>
    </row>
    <row r="45" spans="2:21" ht="22.5" x14ac:dyDescent="0.55000000000000004">
      <c r="B45" s="141"/>
      <c r="C45" s="146"/>
      <c r="D45" s="147"/>
      <c r="E45" s="148"/>
      <c r="F45" s="146"/>
      <c r="G45" s="147"/>
      <c r="H45" s="147"/>
      <c r="I45" s="147"/>
      <c r="J45" s="148"/>
      <c r="K45" s="141"/>
      <c r="L45" s="141"/>
      <c r="M45" s="45" t="s">
        <v>13</v>
      </c>
      <c r="N45" s="45" t="s">
        <v>14</v>
      </c>
      <c r="O45" s="45" t="s">
        <v>15</v>
      </c>
      <c r="P45" s="45" t="s">
        <v>16</v>
      </c>
      <c r="Q45" s="45" t="s">
        <v>17</v>
      </c>
      <c r="R45" s="45" t="s">
        <v>18</v>
      </c>
      <c r="S45" s="45" t="s">
        <v>19</v>
      </c>
      <c r="T45" s="45" t="s">
        <v>20</v>
      </c>
      <c r="U45" s="4"/>
    </row>
    <row r="46" spans="2:21" ht="23" thickBot="1" x14ac:dyDescent="0.6">
      <c r="B46" s="142"/>
      <c r="C46" s="149"/>
      <c r="D46" s="150"/>
      <c r="E46" s="151"/>
      <c r="F46" s="149"/>
      <c r="G46" s="150"/>
      <c r="H46" s="150"/>
      <c r="I46" s="150"/>
      <c r="J46" s="151"/>
      <c r="K46" s="142"/>
      <c r="L46" s="142"/>
      <c r="M46" s="109">
        <f t="shared" ref="M46:T46" si="5">ROUND(M42/M26*100,0)</f>
        <v>30</v>
      </c>
      <c r="N46" s="109">
        <f t="shared" si="5"/>
        <v>30</v>
      </c>
      <c r="O46" s="109">
        <f t="shared" si="5"/>
        <v>30</v>
      </c>
      <c r="P46" s="109">
        <f t="shared" si="5"/>
        <v>30</v>
      </c>
      <c r="Q46" s="109">
        <f t="shared" si="5"/>
        <v>30</v>
      </c>
      <c r="R46" s="109">
        <f t="shared" si="5"/>
        <v>30</v>
      </c>
      <c r="S46" s="109">
        <f t="shared" si="5"/>
        <v>30</v>
      </c>
      <c r="T46" s="109">
        <f t="shared" si="5"/>
        <v>30</v>
      </c>
      <c r="U46" s="4"/>
    </row>
    <row r="47" spans="2:21" ht="21.65" customHeight="1" x14ac:dyDescent="0.55000000000000004">
      <c r="B47" s="155" t="s">
        <v>146</v>
      </c>
      <c r="C47" s="152" t="s">
        <v>72</v>
      </c>
      <c r="D47" s="153"/>
      <c r="E47" s="154"/>
      <c r="F47" s="166" t="s">
        <v>160</v>
      </c>
      <c r="G47" s="153"/>
      <c r="H47" s="153"/>
      <c r="I47" s="153"/>
      <c r="J47" s="154"/>
      <c r="K47" s="155" t="s">
        <v>21</v>
      </c>
      <c r="L47" s="155" t="s">
        <v>22</v>
      </c>
      <c r="M47" s="106" t="s">
        <v>5</v>
      </c>
      <c r="N47" s="106" t="s">
        <v>6</v>
      </c>
      <c r="O47" s="106" t="s">
        <v>7</v>
      </c>
      <c r="P47" s="106" t="s">
        <v>8</v>
      </c>
      <c r="Q47" s="106" t="s">
        <v>9</v>
      </c>
      <c r="R47" s="106" t="s">
        <v>10</v>
      </c>
      <c r="S47" s="106" t="s">
        <v>11</v>
      </c>
      <c r="T47" s="107"/>
      <c r="U47" s="4"/>
    </row>
    <row r="48" spans="2:21" ht="22.5" x14ac:dyDescent="0.55000000000000004">
      <c r="B48" s="141"/>
      <c r="C48" s="146"/>
      <c r="D48" s="147"/>
      <c r="E48" s="148"/>
      <c r="F48" s="146"/>
      <c r="G48" s="147"/>
      <c r="H48" s="147"/>
      <c r="I48" s="147"/>
      <c r="J48" s="148"/>
      <c r="K48" s="141"/>
      <c r="L48" s="141"/>
      <c r="M48" s="39">
        <f>A①_営業部_入力!M64</f>
        <v>1500</v>
      </c>
      <c r="N48" s="39">
        <f>A①_営業部_入力!N64</f>
        <v>1500</v>
      </c>
      <c r="O48" s="39">
        <f>A①_営業部_入力!O64</f>
        <v>1500</v>
      </c>
      <c r="P48" s="39">
        <f>A①_営業部_入力!P64</f>
        <v>1500</v>
      </c>
      <c r="Q48" s="39">
        <f>A①_営業部_入力!Q64</f>
        <v>1500</v>
      </c>
      <c r="R48" s="39">
        <f>A①_営業部_入力!R64</f>
        <v>1500</v>
      </c>
      <c r="S48" s="2">
        <f>SUM(M48:R48)</f>
        <v>9000</v>
      </c>
      <c r="T48" s="33"/>
      <c r="U48" s="4"/>
    </row>
    <row r="49" spans="2:21" ht="22.5" x14ac:dyDescent="0.55000000000000004">
      <c r="B49" s="141"/>
      <c r="C49" s="146"/>
      <c r="D49" s="147"/>
      <c r="E49" s="148"/>
      <c r="F49" s="146"/>
      <c r="G49" s="147"/>
      <c r="H49" s="147"/>
      <c r="I49" s="147"/>
      <c r="J49" s="148"/>
      <c r="K49" s="141"/>
      <c r="L49" s="141"/>
      <c r="M49" s="45" t="s">
        <v>13</v>
      </c>
      <c r="N49" s="45" t="s">
        <v>14</v>
      </c>
      <c r="O49" s="45" t="s">
        <v>15</v>
      </c>
      <c r="P49" s="45" t="s">
        <v>16</v>
      </c>
      <c r="Q49" s="45" t="s">
        <v>17</v>
      </c>
      <c r="R49" s="45" t="s">
        <v>18</v>
      </c>
      <c r="S49" s="45" t="s">
        <v>19</v>
      </c>
      <c r="T49" s="45" t="s">
        <v>20</v>
      </c>
      <c r="U49" s="4"/>
    </row>
    <row r="50" spans="2:21" ht="23" thickBot="1" x14ac:dyDescent="0.6">
      <c r="B50" s="142"/>
      <c r="C50" s="149"/>
      <c r="D50" s="150"/>
      <c r="E50" s="151"/>
      <c r="F50" s="149"/>
      <c r="G50" s="150"/>
      <c r="H50" s="150"/>
      <c r="I50" s="150"/>
      <c r="J50" s="151"/>
      <c r="K50" s="142"/>
      <c r="L50" s="142"/>
      <c r="M50" s="108">
        <f>A①_営業部_入力!M66</f>
        <v>1500</v>
      </c>
      <c r="N50" s="108">
        <f>A①_営業部_入力!N66</f>
        <v>1500</v>
      </c>
      <c r="O50" s="108">
        <f>A①_営業部_入力!O66</f>
        <v>1500</v>
      </c>
      <c r="P50" s="108">
        <f>A①_営業部_入力!P66</f>
        <v>1500</v>
      </c>
      <c r="Q50" s="108">
        <f>A①_営業部_入力!Q66</f>
        <v>1500</v>
      </c>
      <c r="R50" s="108">
        <f>A①_営業部_入力!R66</f>
        <v>1500</v>
      </c>
      <c r="S50" s="105">
        <f>SUM(M50:R50)</f>
        <v>9000</v>
      </c>
      <c r="T50" s="105">
        <f>S48+S50</f>
        <v>18000</v>
      </c>
      <c r="U50" s="4"/>
    </row>
    <row r="51" spans="2:21" ht="21.65" customHeight="1" x14ac:dyDescent="0.55000000000000004">
      <c r="B51" s="155" t="s">
        <v>147</v>
      </c>
      <c r="C51" s="152" t="s">
        <v>90</v>
      </c>
      <c r="D51" s="153"/>
      <c r="E51" s="154"/>
      <c r="F51" s="166" t="s">
        <v>160</v>
      </c>
      <c r="G51" s="153"/>
      <c r="H51" s="153"/>
      <c r="I51" s="153"/>
      <c r="J51" s="154"/>
      <c r="K51" s="155" t="s">
        <v>21</v>
      </c>
      <c r="L51" s="155" t="s">
        <v>22</v>
      </c>
      <c r="M51" s="106" t="s">
        <v>5</v>
      </c>
      <c r="N51" s="106" t="s">
        <v>6</v>
      </c>
      <c r="O51" s="106" t="s">
        <v>7</v>
      </c>
      <c r="P51" s="106" t="s">
        <v>8</v>
      </c>
      <c r="Q51" s="106" t="s">
        <v>9</v>
      </c>
      <c r="R51" s="106" t="s">
        <v>10</v>
      </c>
      <c r="S51" s="106" t="s">
        <v>11</v>
      </c>
      <c r="T51" s="107"/>
      <c r="U51" s="4"/>
    </row>
    <row r="52" spans="2:21" ht="22.5" x14ac:dyDescent="0.55000000000000004">
      <c r="B52" s="141"/>
      <c r="C52" s="146"/>
      <c r="D52" s="147"/>
      <c r="E52" s="148"/>
      <c r="F52" s="146"/>
      <c r="G52" s="147"/>
      <c r="H52" s="147"/>
      <c r="I52" s="147"/>
      <c r="J52" s="148"/>
      <c r="K52" s="141"/>
      <c r="L52" s="141"/>
      <c r="M52" s="39">
        <f>A①_営業部_入力!M68</f>
        <v>300</v>
      </c>
      <c r="N52" s="39">
        <f>A①_営業部_入力!N68</f>
        <v>300</v>
      </c>
      <c r="O52" s="39">
        <f>A①_営業部_入力!O68</f>
        <v>300</v>
      </c>
      <c r="P52" s="39">
        <f>A①_営業部_入力!P68</f>
        <v>300</v>
      </c>
      <c r="Q52" s="39">
        <f>A①_営業部_入力!Q68</f>
        <v>300</v>
      </c>
      <c r="R52" s="39">
        <f>A①_営業部_入力!R68</f>
        <v>300</v>
      </c>
      <c r="S52" s="2">
        <f>SUM(M52:R52)</f>
        <v>1800</v>
      </c>
      <c r="T52" s="33"/>
      <c r="U52" s="4"/>
    </row>
    <row r="53" spans="2:21" ht="22.5" x14ac:dyDescent="0.55000000000000004">
      <c r="B53" s="141"/>
      <c r="C53" s="146"/>
      <c r="D53" s="147"/>
      <c r="E53" s="148"/>
      <c r="F53" s="146"/>
      <c r="G53" s="147"/>
      <c r="H53" s="147"/>
      <c r="I53" s="147"/>
      <c r="J53" s="148"/>
      <c r="K53" s="141"/>
      <c r="L53" s="141"/>
      <c r="M53" s="45" t="s">
        <v>13</v>
      </c>
      <c r="N53" s="45" t="s">
        <v>14</v>
      </c>
      <c r="O53" s="45" t="s">
        <v>15</v>
      </c>
      <c r="P53" s="45" t="s">
        <v>16</v>
      </c>
      <c r="Q53" s="45" t="s">
        <v>17</v>
      </c>
      <c r="R53" s="45" t="s">
        <v>18</v>
      </c>
      <c r="S53" s="45" t="s">
        <v>19</v>
      </c>
      <c r="T53" s="45" t="s">
        <v>20</v>
      </c>
      <c r="U53" s="4"/>
    </row>
    <row r="54" spans="2:21" ht="23" thickBot="1" x14ac:dyDescent="0.6">
      <c r="B54" s="142"/>
      <c r="C54" s="149"/>
      <c r="D54" s="150"/>
      <c r="E54" s="151"/>
      <c r="F54" s="149"/>
      <c r="G54" s="150"/>
      <c r="H54" s="150"/>
      <c r="I54" s="150"/>
      <c r="J54" s="151"/>
      <c r="K54" s="142"/>
      <c r="L54" s="142"/>
      <c r="M54" s="108">
        <f>A①_営業部_入力!M70</f>
        <v>300</v>
      </c>
      <c r="N54" s="108">
        <f>A①_営業部_入力!N70</f>
        <v>300</v>
      </c>
      <c r="O54" s="108">
        <f>A①_営業部_入力!O70</f>
        <v>300</v>
      </c>
      <c r="P54" s="108">
        <f>A①_営業部_入力!P70</f>
        <v>300</v>
      </c>
      <c r="Q54" s="108">
        <f>A①_営業部_入力!Q70</f>
        <v>300</v>
      </c>
      <c r="R54" s="108">
        <f>A①_営業部_入力!R70</f>
        <v>300</v>
      </c>
      <c r="S54" s="105">
        <f>SUM(M54:R54)</f>
        <v>1800</v>
      </c>
      <c r="T54" s="105">
        <f>S52+S54</f>
        <v>3600</v>
      </c>
      <c r="U54" s="4"/>
    </row>
    <row r="55" spans="2:21" ht="22.5" x14ac:dyDescent="0.55000000000000004">
      <c r="B55" s="155" t="s">
        <v>82</v>
      </c>
      <c r="C55" s="152" t="s">
        <v>91</v>
      </c>
      <c r="D55" s="153"/>
      <c r="E55" s="154"/>
      <c r="F55" s="166" t="s">
        <v>148</v>
      </c>
      <c r="G55" s="153"/>
      <c r="H55" s="153"/>
      <c r="I55" s="153"/>
      <c r="J55" s="154"/>
      <c r="K55" s="155" t="s">
        <v>21</v>
      </c>
      <c r="L55" s="155" t="s">
        <v>22</v>
      </c>
      <c r="M55" s="106" t="s">
        <v>5</v>
      </c>
      <c r="N55" s="106" t="s">
        <v>6</v>
      </c>
      <c r="O55" s="106" t="s">
        <v>7</v>
      </c>
      <c r="P55" s="106" t="s">
        <v>8</v>
      </c>
      <c r="Q55" s="106" t="s">
        <v>9</v>
      </c>
      <c r="R55" s="106" t="s">
        <v>10</v>
      </c>
      <c r="S55" s="106" t="s">
        <v>11</v>
      </c>
      <c r="T55" s="107"/>
      <c r="U55" s="4"/>
    </row>
    <row r="56" spans="2:21" ht="22.5" x14ac:dyDescent="0.55000000000000004">
      <c r="B56" s="141"/>
      <c r="C56" s="146"/>
      <c r="D56" s="147"/>
      <c r="E56" s="148"/>
      <c r="F56" s="146"/>
      <c r="G56" s="147"/>
      <c r="H56" s="147"/>
      <c r="I56" s="147"/>
      <c r="J56" s="148"/>
      <c r="K56" s="141"/>
      <c r="L56" s="141"/>
      <c r="M56" s="2">
        <f>M48+M52</f>
        <v>1800</v>
      </c>
      <c r="N56" s="2">
        <f t="shared" ref="N56:R58" si="6">N48+N52</f>
        <v>1800</v>
      </c>
      <c r="O56" s="2">
        <f t="shared" si="6"/>
        <v>1800</v>
      </c>
      <c r="P56" s="2">
        <f t="shared" si="6"/>
        <v>1800</v>
      </c>
      <c r="Q56" s="2">
        <f t="shared" si="6"/>
        <v>1800</v>
      </c>
      <c r="R56" s="2">
        <f t="shared" si="6"/>
        <v>1800</v>
      </c>
      <c r="S56" s="2">
        <f>SUM(M56:R56)</f>
        <v>10800</v>
      </c>
      <c r="T56" s="33"/>
      <c r="U56" s="4"/>
    </row>
    <row r="57" spans="2:21" ht="22.5" x14ac:dyDescent="0.55000000000000004">
      <c r="B57" s="141"/>
      <c r="C57" s="146"/>
      <c r="D57" s="147"/>
      <c r="E57" s="148"/>
      <c r="F57" s="146"/>
      <c r="G57" s="147"/>
      <c r="H57" s="147"/>
      <c r="I57" s="147"/>
      <c r="J57" s="148"/>
      <c r="K57" s="141"/>
      <c r="L57" s="141"/>
      <c r="M57" s="45" t="s">
        <v>13</v>
      </c>
      <c r="N57" s="45" t="s">
        <v>14</v>
      </c>
      <c r="O57" s="45" t="s">
        <v>15</v>
      </c>
      <c r="P57" s="45" t="s">
        <v>16</v>
      </c>
      <c r="Q57" s="45" t="s">
        <v>17</v>
      </c>
      <c r="R57" s="45" t="s">
        <v>18</v>
      </c>
      <c r="S57" s="45" t="s">
        <v>19</v>
      </c>
      <c r="T57" s="45" t="s">
        <v>20</v>
      </c>
      <c r="U57" s="4"/>
    </row>
    <row r="58" spans="2:21" ht="23" thickBot="1" x14ac:dyDescent="0.6">
      <c r="B58" s="142"/>
      <c r="C58" s="149"/>
      <c r="D58" s="150"/>
      <c r="E58" s="151"/>
      <c r="F58" s="149"/>
      <c r="G58" s="150"/>
      <c r="H58" s="150"/>
      <c r="I58" s="150"/>
      <c r="J58" s="151"/>
      <c r="K58" s="142"/>
      <c r="L58" s="142"/>
      <c r="M58" s="105">
        <f>M50+M54</f>
        <v>1800</v>
      </c>
      <c r="N58" s="105">
        <f t="shared" si="6"/>
        <v>1800</v>
      </c>
      <c r="O58" s="105">
        <f t="shared" si="6"/>
        <v>1800</v>
      </c>
      <c r="P58" s="105">
        <f t="shared" si="6"/>
        <v>1800</v>
      </c>
      <c r="Q58" s="105">
        <f t="shared" si="6"/>
        <v>1800</v>
      </c>
      <c r="R58" s="105">
        <f t="shared" si="6"/>
        <v>1800</v>
      </c>
      <c r="S58" s="105">
        <f>SUM(M58:R58)</f>
        <v>10800</v>
      </c>
      <c r="T58" s="105">
        <f>S56+S58</f>
        <v>21600</v>
      </c>
      <c r="U58" s="4"/>
    </row>
    <row r="59" spans="2:21" ht="22.5" x14ac:dyDescent="0.55000000000000004">
      <c r="B59" s="155" t="s">
        <v>149</v>
      </c>
      <c r="C59" s="152" t="s">
        <v>93</v>
      </c>
      <c r="D59" s="153"/>
      <c r="E59" s="154"/>
      <c r="F59" s="166" t="s">
        <v>150</v>
      </c>
      <c r="G59" s="153"/>
      <c r="H59" s="153"/>
      <c r="I59" s="153"/>
      <c r="J59" s="154"/>
      <c r="K59" s="155" t="s">
        <v>21</v>
      </c>
      <c r="L59" s="155" t="s">
        <v>22</v>
      </c>
      <c r="M59" s="106" t="s">
        <v>5</v>
      </c>
      <c r="N59" s="106" t="s">
        <v>6</v>
      </c>
      <c r="O59" s="106" t="s">
        <v>7</v>
      </c>
      <c r="P59" s="106" t="s">
        <v>8</v>
      </c>
      <c r="Q59" s="106" t="s">
        <v>9</v>
      </c>
      <c r="R59" s="106" t="s">
        <v>10</v>
      </c>
      <c r="S59" s="106" t="s">
        <v>11</v>
      </c>
      <c r="T59" s="107"/>
      <c r="U59" s="4"/>
    </row>
    <row r="60" spans="2:21" ht="22.5" x14ac:dyDescent="0.55000000000000004">
      <c r="B60" s="141"/>
      <c r="C60" s="146"/>
      <c r="D60" s="147"/>
      <c r="E60" s="148"/>
      <c r="F60" s="146"/>
      <c r="G60" s="147"/>
      <c r="H60" s="147"/>
      <c r="I60" s="147"/>
      <c r="J60" s="148"/>
      <c r="K60" s="141"/>
      <c r="L60" s="141"/>
      <c r="M60" s="2">
        <f>M40-M56</f>
        <v>1050</v>
      </c>
      <c r="N60" s="2">
        <f t="shared" ref="N60:R62" si="7">N40-N56</f>
        <v>1335</v>
      </c>
      <c r="O60" s="2">
        <f t="shared" si="7"/>
        <v>1648</v>
      </c>
      <c r="P60" s="2">
        <f t="shared" si="7"/>
        <v>1990</v>
      </c>
      <c r="Q60" s="2">
        <f t="shared" si="7"/>
        <v>2361</v>
      </c>
      <c r="R60" s="2">
        <f t="shared" si="7"/>
        <v>2760</v>
      </c>
      <c r="S60" s="2">
        <f>SUM(M60:R60)</f>
        <v>11144</v>
      </c>
      <c r="T60" s="33"/>
      <c r="U60" s="4"/>
    </row>
    <row r="61" spans="2:21" ht="22.5" x14ac:dyDescent="0.55000000000000004">
      <c r="B61" s="141"/>
      <c r="C61" s="146"/>
      <c r="D61" s="147"/>
      <c r="E61" s="148"/>
      <c r="F61" s="146"/>
      <c r="G61" s="147"/>
      <c r="H61" s="147"/>
      <c r="I61" s="147"/>
      <c r="J61" s="148"/>
      <c r="K61" s="141"/>
      <c r="L61" s="141"/>
      <c r="M61" s="45" t="s">
        <v>13</v>
      </c>
      <c r="N61" s="45" t="s">
        <v>14</v>
      </c>
      <c r="O61" s="45" t="s">
        <v>15</v>
      </c>
      <c r="P61" s="45" t="s">
        <v>16</v>
      </c>
      <c r="Q61" s="45" t="s">
        <v>17</v>
      </c>
      <c r="R61" s="45" t="s">
        <v>18</v>
      </c>
      <c r="S61" s="45" t="s">
        <v>19</v>
      </c>
      <c r="T61" s="45" t="s">
        <v>20</v>
      </c>
      <c r="U61" s="4"/>
    </row>
    <row r="62" spans="2:21" ht="23" thickBot="1" x14ac:dyDescent="0.6">
      <c r="B62" s="142"/>
      <c r="C62" s="149"/>
      <c r="D62" s="150"/>
      <c r="E62" s="151"/>
      <c r="F62" s="149"/>
      <c r="G62" s="150"/>
      <c r="H62" s="150"/>
      <c r="I62" s="150"/>
      <c r="J62" s="151"/>
      <c r="K62" s="142"/>
      <c r="L62" s="142"/>
      <c r="M62" s="105">
        <f>M42-M58</f>
        <v>3216</v>
      </c>
      <c r="N62" s="105">
        <f t="shared" si="7"/>
        <v>3700</v>
      </c>
      <c r="O62" s="105">
        <f t="shared" si="7"/>
        <v>4242</v>
      </c>
      <c r="P62" s="105">
        <f t="shared" si="7"/>
        <v>4840</v>
      </c>
      <c r="Q62" s="105">
        <f t="shared" si="7"/>
        <v>5496</v>
      </c>
      <c r="R62" s="105">
        <f t="shared" si="7"/>
        <v>6208</v>
      </c>
      <c r="S62" s="105">
        <f>SUM(M62:R62)</f>
        <v>27702</v>
      </c>
      <c r="T62" s="105">
        <f>S60+S62</f>
        <v>38846</v>
      </c>
      <c r="U62" s="4"/>
    </row>
    <row r="63" spans="2:21" ht="22.5" x14ac:dyDescent="0.55000000000000004">
      <c r="B63" s="141" t="s">
        <v>88</v>
      </c>
      <c r="C63" s="146" t="s">
        <v>94</v>
      </c>
      <c r="D63" s="147"/>
      <c r="E63" s="148"/>
      <c r="F63" s="180" t="s">
        <v>151</v>
      </c>
      <c r="G63" s="147"/>
      <c r="H63" s="147"/>
      <c r="I63" s="147"/>
      <c r="J63" s="148"/>
      <c r="K63" s="141"/>
      <c r="L63" s="141" t="s">
        <v>74</v>
      </c>
      <c r="M63" s="92" t="s">
        <v>5</v>
      </c>
      <c r="N63" s="92" t="s">
        <v>6</v>
      </c>
      <c r="O63" s="92" t="s">
        <v>7</v>
      </c>
      <c r="P63" s="92" t="s">
        <v>8</v>
      </c>
      <c r="Q63" s="92" t="s">
        <v>9</v>
      </c>
      <c r="R63" s="92" t="s">
        <v>10</v>
      </c>
      <c r="S63" s="92" t="s">
        <v>11</v>
      </c>
      <c r="T63" s="33"/>
      <c r="U63" s="4"/>
    </row>
    <row r="64" spans="2:21" ht="22.5" x14ac:dyDescent="0.55000000000000004">
      <c r="B64" s="141"/>
      <c r="C64" s="146"/>
      <c r="D64" s="147"/>
      <c r="E64" s="148"/>
      <c r="F64" s="146"/>
      <c r="G64" s="147"/>
      <c r="H64" s="147"/>
      <c r="I64" s="147"/>
      <c r="J64" s="148"/>
      <c r="K64" s="141"/>
      <c r="L64" s="141"/>
      <c r="M64" s="49">
        <f t="shared" ref="M64:S64" si="8">ROUND(M60/M24*100,0)</f>
        <v>11</v>
      </c>
      <c r="N64" s="49">
        <f t="shared" si="8"/>
        <v>13</v>
      </c>
      <c r="O64" s="49">
        <f t="shared" si="8"/>
        <v>14</v>
      </c>
      <c r="P64" s="49">
        <f t="shared" si="8"/>
        <v>16</v>
      </c>
      <c r="Q64" s="49">
        <f t="shared" si="8"/>
        <v>17</v>
      </c>
      <c r="R64" s="49">
        <f t="shared" si="8"/>
        <v>18</v>
      </c>
      <c r="S64" s="49">
        <f t="shared" si="8"/>
        <v>15</v>
      </c>
      <c r="T64" s="33"/>
      <c r="U64" s="4"/>
    </row>
    <row r="65" spans="1:21" ht="22.5" x14ac:dyDescent="0.55000000000000004">
      <c r="B65" s="141"/>
      <c r="C65" s="146"/>
      <c r="D65" s="147"/>
      <c r="E65" s="148"/>
      <c r="F65" s="146"/>
      <c r="G65" s="147"/>
      <c r="H65" s="147"/>
      <c r="I65" s="147"/>
      <c r="J65" s="148"/>
      <c r="K65" s="141"/>
      <c r="L65" s="141"/>
      <c r="M65" s="45" t="s">
        <v>13</v>
      </c>
      <c r="N65" s="45" t="s">
        <v>14</v>
      </c>
      <c r="O65" s="45" t="s">
        <v>15</v>
      </c>
      <c r="P65" s="45" t="s">
        <v>16</v>
      </c>
      <c r="Q65" s="45" t="s">
        <v>17</v>
      </c>
      <c r="R65" s="45" t="s">
        <v>18</v>
      </c>
      <c r="S65" s="45" t="s">
        <v>19</v>
      </c>
      <c r="T65" s="45" t="s">
        <v>20</v>
      </c>
      <c r="U65" s="4"/>
    </row>
    <row r="66" spans="1:21" ht="22.5" x14ac:dyDescent="0.55000000000000004">
      <c r="B66" s="176"/>
      <c r="C66" s="177"/>
      <c r="D66" s="178"/>
      <c r="E66" s="179"/>
      <c r="F66" s="177"/>
      <c r="G66" s="178"/>
      <c r="H66" s="178"/>
      <c r="I66" s="178"/>
      <c r="J66" s="179"/>
      <c r="K66" s="176"/>
      <c r="L66" s="176"/>
      <c r="M66" s="49">
        <f t="shared" ref="M66:T66" si="9">ROUND(M62/M26*100,0)</f>
        <v>19</v>
      </c>
      <c r="N66" s="49">
        <f t="shared" si="9"/>
        <v>20</v>
      </c>
      <c r="O66" s="49">
        <f t="shared" si="9"/>
        <v>21</v>
      </c>
      <c r="P66" s="49">
        <f t="shared" si="9"/>
        <v>22</v>
      </c>
      <c r="Q66" s="49">
        <f t="shared" si="9"/>
        <v>23</v>
      </c>
      <c r="R66" s="49">
        <f t="shared" si="9"/>
        <v>23</v>
      </c>
      <c r="S66" s="49">
        <f t="shared" si="9"/>
        <v>22</v>
      </c>
      <c r="T66" s="49">
        <f t="shared" si="9"/>
        <v>19</v>
      </c>
      <c r="U66" s="4"/>
    </row>
    <row r="67" spans="1:21" x14ac:dyDescent="0.55000000000000004">
      <c r="A67" s="4"/>
      <c r="B67" s="4"/>
      <c r="C67" s="4"/>
      <c r="D67" s="4"/>
      <c r="E67" s="4"/>
      <c r="F67" s="4"/>
      <c r="G67" s="4"/>
      <c r="H67" s="4"/>
      <c r="I67" s="4"/>
      <c r="J67" s="4"/>
      <c r="K67" s="4"/>
      <c r="L67" s="4"/>
      <c r="M67" s="4"/>
      <c r="N67" s="4"/>
      <c r="O67" s="4"/>
      <c r="P67" s="4"/>
      <c r="Q67" s="4"/>
      <c r="R67" s="4"/>
      <c r="S67" s="4"/>
      <c r="T67" s="4"/>
      <c r="U67" s="4"/>
    </row>
  </sheetData>
  <mergeCells count="77">
    <mergeCell ref="B59:B62"/>
    <mergeCell ref="C59:E62"/>
    <mergeCell ref="F59:J62"/>
    <mergeCell ref="K59:K62"/>
    <mergeCell ref="L59:L62"/>
    <mergeCell ref="B63:B66"/>
    <mergeCell ref="C63:E66"/>
    <mergeCell ref="F63:J66"/>
    <mergeCell ref="K63:K66"/>
    <mergeCell ref="L63:L66"/>
    <mergeCell ref="B51:B54"/>
    <mergeCell ref="C51:E54"/>
    <mergeCell ref="F51:J54"/>
    <mergeCell ref="K51:K54"/>
    <mergeCell ref="L51:L54"/>
    <mergeCell ref="B55:B58"/>
    <mergeCell ref="C55:E58"/>
    <mergeCell ref="F55:J58"/>
    <mergeCell ref="K55:K58"/>
    <mergeCell ref="L55:L58"/>
    <mergeCell ref="B43:B46"/>
    <mergeCell ref="C43:E46"/>
    <mergeCell ref="F43:J46"/>
    <mergeCell ref="K43:K46"/>
    <mergeCell ref="L43:L46"/>
    <mergeCell ref="B47:B50"/>
    <mergeCell ref="C47:E50"/>
    <mergeCell ref="F47:J50"/>
    <mergeCell ref="K47:K50"/>
    <mergeCell ref="L47:L50"/>
    <mergeCell ref="B35:B38"/>
    <mergeCell ref="C35:E38"/>
    <mergeCell ref="F35:J38"/>
    <mergeCell ref="K35:K38"/>
    <mergeCell ref="L35:L38"/>
    <mergeCell ref="B39:B42"/>
    <mergeCell ref="C39:E42"/>
    <mergeCell ref="F39:J42"/>
    <mergeCell ref="K39:K42"/>
    <mergeCell ref="L39:L42"/>
    <mergeCell ref="B31:B34"/>
    <mergeCell ref="C31:E34"/>
    <mergeCell ref="F31:J34"/>
    <mergeCell ref="K31:K34"/>
    <mergeCell ref="L31:L34"/>
    <mergeCell ref="B27:B30"/>
    <mergeCell ref="C27:E30"/>
    <mergeCell ref="F27:J30"/>
    <mergeCell ref="K27:K30"/>
    <mergeCell ref="L27:L30"/>
    <mergeCell ref="B24:B26"/>
    <mergeCell ref="C24:E26"/>
    <mergeCell ref="F24:J26"/>
    <mergeCell ref="K24:K26"/>
    <mergeCell ref="L24:L26"/>
    <mergeCell ref="R20:S20"/>
    <mergeCell ref="B22:T22"/>
    <mergeCell ref="C23:E23"/>
    <mergeCell ref="F23:J23"/>
    <mergeCell ref="B20:C20"/>
    <mergeCell ref="D20:G20"/>
    <mergeCell ref="H20:K20"/>
    <mergeCell ref="L20:M20"/>
    <mergeCell ref="N20:O20"/>
    <mergeCell ref="P20:Q20"/>
    <mergeCell ref="B19:C19"/>
    <mergeCell ref="B2:I2"/>
    <mergeCell ref="J2:L2"/>
    <mergeCell ref="B4:T4"/>
    <mergeCell ref="B5:T5"/>
    <mergeCell ref="C7:E7"/>
    <mergeCell ref="G7:I7"/>
    <mergeCell ref="B9:T9"/>
    <mergeCell ref="B11:T11"/>
    <mergeCell ref="D15:E15"/>
    <mergeCell ref="D16:E16"/>
    <mergeCell ref="D17:E17"/>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51"/>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71" t="s">
        <v>27</v>
      </c>
      <c r="C2" s="171"/>
      <c r="D2" s="171"/>
      <c r="E2" s="171"/>
      <c r="F2" s="171"/>
      <c r="G2" s="171"/>
      <c r="H2" s="171"/>
      <c r="I2" s="171"/>
      <c r="J2" s="181" t="str">
        <f>A①_営業部_入力!J2</f>
        <v>第4-５問</v>
      </c>
      <c r="K2" s="181"/>
      <c r="L2" s="181"/>
      <c r="M2" s="40" t="str">
        <f>A①_営業部_入力!M2</f>
        <v>部門別月次予算PL（その４-５）</v>
      </c>
      <c r="N2" s="40"/>
      <c r="O2" s="40"/>
      <c r="P2" s="40"/>
      <c r="Q2" s="40"/>
      <c r="R2" s="40"/>
      <c r="S2" s="40"/>
      <c r="T2" s="7"/>
    </row>
    <row r="3" spans="2:20" ht="31.5" x14ac:dyDescent="1.05">
      <c r="B3" s="8"/>
      <c r="C3" s="30" t="s">
        <v>34</v>
      </c>
      <c r="D3" s="8"/>
      <c r="E3" s="8"/>
      <c r="F3" s="8"/>
      <c r="G3" s="30" t="str">
        <f>A②_営業部_出力!G3</f>
        <v>出力画面</v>
      </c>
      <c r="H3" s="8"/>
      <c r="I3" s="8"/>
      <c r="J3" s="41" t="s">
        <v>53</v>
      </c>
      <c r="K3" s="9"/>
      <c r="L3" s="9"/>
      <c r="M3" s="9"/>
      <c r="N3" s="9"/>
      <c r="O3" s="9"/>
      <c r="P3" s="9"/>
      <c r="Q3" s="9"/>
      <c r="R3" s="9"/>
      <c r="S3" s="9"/>
      <c r="T3" s="10"/>
    </row>
    <row r="4" spans="2:20" ht="22.5" x14ac:dyDescent="0.55000000000000004">
      <c r="B4" s="173" t="s">
        <v>0</v>
      </c>
      <c r="C4" s="174"/>
      <c r="D4" s="174"/>
      <c r="E4" s="174"/>
      <c r="F4" s="174"/>
      <c r="G4" s="174"/>
      <c r="H4" s="174"/>
      <c r="I4" s="174"/>
      <c r="J4" s="174"/>
      <c r="K4" s="174"/>
      <c r="L4" s="174"/>
      <c r="M4" s="174"/>
      <c r="N4" s="174"/>
      <c r="O4" s="174"/>
      <c r="P4" s="174"/>
      <c r="Q4" s="174"/>
      <c r="R4" s="174"/>
      <c r="S4" s="174"/>
      <c r="T4" s="175"/>
    </row>
    <row r="5" spans="2:20" ht="67.75" customHeight="1" x14ac:dyDescent="0.55000000000000004">
      <c r="B5" s="125" t="s">
        <v>55</v>
      </c>
      <c r="C5" s="126"/>
      <c r="D5" s="126"/>
      <c r="E5" s="126"/>
      <c r="F5" s="126"/>
      <c r="G5" s="126"/>
      <c r="H5" s="126"/>
      <c r="I5" s="126"/>
      <c r="J5" s="126"/>
      <c r="K5" s="126"/>
      <c r="L5" s="126"/>
      <c r="M5" s="126"/>
      <c r="N5" s="126"/>
      <c r="O5" s="126"/>
      <c r="P5" s="126"/>
      <c r="Q5" s="126"/>
      <c r="R5" s="126"/>
      <c r="S5" s="126"/>
      <c r="T5" s="127"/>
    </row>
    <row r="6" spans="2:20" ht="6" customHeight="1" x14ac:dyDescent="0.55000000000000004"/>
    <row r="7" spans="2:20" ht="28.5" x14ac:dyDescent="0.95">
      <c r="B7" s="12">
        <v>1</v>
      </c>
      <c r="C7" s="167" t="s">
        <v>51</v>
      </c>
      <c r="D7" s="168"/>
      <c r="E7" s="169"/>
      <c r="F7" s="11">
        <v>1</v>
      </c>
      <c r="G7" s="170" t="s">
        <v>421</v>
      </c>
      <c r="H7" s="170"/>
      <c r="I7" s="17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25"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26"/>
      <c r="D9" s="126"/>
      <c r="E9" s="126"/>
      <c r="F9" s="126"/>
      <c r="G9" s="126"/>
      <c r="H9" s="126"/>
      <c r="I9" s="126"/>
      <c r="J9" s="126"/>
      <c r="K9" s="126"/>
      <c r="L9" s="126"/>
      <c r="M9" s="126"/>
      <c r="N9" s="126"/>
      <c r="O9" s="126"/>
      <c r="P9" s="126"/>
      <c r="Q9" s="126"/>
      <c r="R9" s="126"/>
      <c r="S9" s="126"/>
      <c r="T9" s="12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25"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26"/>
      <c r="D11" s="126"/>
      <c r="E11" s="126"/>
      <c r="F11" s="126"/>
      <c r="G11" s="126"/>
      <c r="H11" s="126"/>
      <c r="I11" s="126"/>
      <c r="J11" s="126"/>
      <c r="K11" s="126"/>
      <c r="L11" s="126"/>
      <c r="M11" s="126"/>
      <c r="N11" s="126"/>
      <c r="O11" s="126"/>
      <c r="P11" s="126"/>
      <c r="Q11" s="126"/>
      <c r="R11" s="126"/>
      <c r="S11" s="126"/>
      <c r="T11" s="127"/>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36" t="s">
        <v>58</v>
      </c>
      <c r="E15" s="137"/>
      <c r="F15" s="47"/>
      <c r="G15" s="47" t="s">
        <v>71</v>
      </c>
      <c r="H15" s="47"/>
      <c r="I15" s="47"/>
      <c r="J15" s="47"/>
      <c r="K15" s="47"/>
      <c r="L15" s="47"/>
      <c r="M15" s="47"/>
      <c r="N15" s="47"/>
      <c r="O15" s="47"/>
      <c r="P15" s="47"/>
      <c r="Q15" s="47"/>
      <c r="R15" s="47"/>
      <c r="S15" s="47"/>
      <c r="T15" s="48"/>
    </row>
    <row r="16" spans="2:20" ht="19.75" customHeight="1" thickBot="1" x14ac:dyDescent="0.6">
      <c r="B16" s="46"/>
      <c r="C16" s="47"/>
      <c r="D16" s="134" t="s">
        <v>60</v>
      </c>
      <c r="E16" s="135"/>
      <c r="F16" s="47"/>
      <c r="G16" s="47" t="s">
        <v>95</v>
      </c>
      <c r="H16" s="47"/>
      <c r="I16" s="47"/>
      <c r="J16" s="47"/>
      <c r="K16" s="47"/>
      <c r="L16" s="47"/>
      <c r="M16" s="47"/>
      <c r="N16" s="47"/>
      <c r="O16" s="47"/>
      <c r="P16" s="47"/>
      <c r="Q16" s="47"/>
      <c r="R16" s="47"/>
      <c r="S16" s="47"/>
      <c r="T16" s="48"/>
    </row>
    <row r="17" spans="2:21" ht="19.75" customHeight="1" thickBot="1" x14ac:dyDescent="0.6">
      <c r="B17" s="46"/>
      <c r="C17" s="47"/>
      <c r="D17" s="123" t="s">
        <v>61</v>
      </c>
      <c r="E17" s="124"/>
      <c r="F17" s="47"/>
      <c r="G17" s="47" t="s">
        <v>95</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123" t="s">
        <v>62</v>
      </c>
      <c r="C19" s="124"/>
      <c r="D19" s="47"/>
      <c r="E19" s="47"/>
      <c r="F19" s="47"/>
      <c r="G19" s="47"/>
      <c r="H19" s="47"/>
      <c r="I19" s="47"/>
      <c r="J19" s="47"/>
      <c r="K19" s="47"/>
      <c r="L19" s="47"/>
      <c r="M19" s="47"/>
      <c r="N19" s="47"/>
      <c r="O19" s="47"/>
      <c r="P19" s="47"/>
      <c r="Q19" s="47"/>
      <c r="R19" s="47"/>
      <c r="S19" s="47"/>
      <c r="T19" s="48"/>
    </row>
    <row r="20" spans="2:21" ht="19.75" customHeight="1" thickBot="1" x14ac:dyDescent="0.6">
      <c r="B20" s="136" t="s">
        <v>63</v>
      </c>
      <c r="C20" s="137"/>
      <c r="D20" s="136" t="s">
        <v>64</v>
      </c>
      <c r="E20" s="138"/>
      <c r="F20" s="138"/>
      <c r="G20" s="137"/>
      <c r="H20" s="123" t="s">
        <v>65</v>
      </c>
      <c r="I20" s="139"/>
      <c r="J20" s="139"/>
      <c r="K20" s="124"/>
      <c r="L20" s="136" t="s">
        <v>66</v>
      </c>
      <c r="M20" s="137"/>
      <c r="N20" s="134" t="s">
        <v>67</v>
      </c>
      <c r="O20" s="135"/>
      <c r="P20" s="123" t="s">
        <v>68</v>
      </c>
      <c r="Q20" s="124"/>
      <c r="R20" s="123" t="s">
        <v>69</v>
      </c>
      <c r="S20" s="124"/>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128" t="s">
        <v>157</v>
      </c>
      <c r="C22" s="129"/>
      <c r="D22" s="129"/>
      <c r="E22" s="129"/>
      <c r="F22" s="129"/>
      <c r="G22" s="129"/>
      <c r="H22" s="129"/>
      <c r="I22" s="129"/>
      <c r="J22" s="129"/>
      <c r="K22" s="129"/>
      <c r="L22" s="129"/>
      <c r="M22" s="129"/>
      <c r="N22" s="129"/>
      <c r="O22" s="129"/>
      <c r="P22" s="129"/>
      <c r="Q22" s="129"/>
      <c r="R22" s="129"/>
      <c r="S22" s="129"/>
      <c r="T22" s="130"/>
    </row>
    <row r="23" spans="2:21" ht="22.5" x14ac:dyDescent="0.55000000000000004">
      <c r="B23" s="38" t="s">
        <v>1</v>
      </c>
      <c r="C23" s="131" t="s">
        <v>2</v>
      </c>
      <c r="D23" s="132"/>
      <c r="E23" s="133"/>
      <c r="F23" s="131" t="s">
        <v>12</v>
      </c>
      <c r="G23" s="132"/>
      <c r="H23" s="132"/>
      <c r="I23" s="132"/>
      <c r="J23" s="133"/>
      <c r="K23" s="44" t="s">
        <v>3</v>
      </c>
      <c r="L23" s="44" t="s">
        <v>4</v>
      </c>
      <c r="M23" s="45" t="s">
        <v>5</v>
      </c>
      <c r="N23" s="45" t="s">
        <v>6</v>
      </c>
      <c r="O23" s="45" t="s">
        <v>7</v>
      </c>
      <c r="P23" s="45" t="s">
        <v>8</v>
      </c>
      <c r="Q23" s="45" t="s">
        <v>9</v>
      </c>
      <c r="R23" s="45" t="s">
        <v>10</v>
      </c>
      <c r="S23" s="45" t="s">
        <v>11</v>
      </c>
      <c r="T23" s="37"/>
    </row>
    <row r="24" spans="2:21" ht="22.5" x14ac:dyDescent="0.55000000000000004">
      <c r="B24" s="141" t="s">
        <v>141</v>
      </c>
      <c r="C24" s="146" t="s">
        <v>153</v>
      </c>
      <c r="D24" s="147"/>
      <c r="E24" s="148"/>
      <c r="F24" s="180" t="s">
        <v>161</v>
      </c>
      <c r="G24" s="147"/>
      <c r="H24" s="147"/>
      <c r="I24" s="147"/>
      <c r="J24" s="148"/>
      <c r="K24" s="141" t="s">
        <v>21</v>
      </c>
      <c r="L24" s="141" t="s">
        <v>22</v>
      </c>
      <c r="M24" s="39">
        <f>A①_購買部_入力!M56</f>
        <v>17100</v>
      </c>
      <c r="N24" s="39">
        <f>A①_購買部_入力!N56</f>
        <v>17100</v>
      </c>
      <c r="O24" s="39">
        <f>A①_購買部_入力!O56</f>
        <v>17100</v>
      </c>
      <c r="P24" s="39">
        <f>A①_購買部_入力!P56</f>
        <v>17100</v>
      </c>
      <c r="Q24" s="39">
        <f>A①_購買部_入力!Q56</f>
        <v>17100</v>
      </c>
      <c r="R24" s="39">
        <f>A①_購買部_入力!R56</f>
        <v>17100</v>
      </c>
      <c r="S24" s="2">
        <f>SUM(M24:R24)</f>
        <v>102600</v>
      </c>
      <c r="T24" s="33"/>
    </row>
    <row r="25" spans="2:21" ht="22.5" x14ac:dyDescent="0.55000000000000004">
      <c r="B25" s="141"/>
      <c r="C25" s="146"/>
      <c r="D25" s="147"/>
      <c r="E25" s="148"/>
      <c r="F25" s="146"/>
      <c r="G25" s="147"/>
      <c r="H25" s="147"/>
      <c r="I25" s="147"/>
      <c r="J25" s="148"/>
      <c r="K25" s="141"/>
      <c r="L25" s="141"/>
      <c r="M25" s="45" t="s">
        <v>13</v>
      </c>
      <c r="N25" s="45" t="s">
        <v>14</v>
      </c>
      <c r="O25" s="45" t="s">
        <v>15</v>
      </c>
      <c r="P25" s="45" t="s">
        <v>16</v>
      </c>
      <c r="Q25" s="45" t="s">
        <v>17</v>
      </c>
      <c r="R25" s="45" t="s">
        <v>18</v>
      </c>
      <c r="S25" s="45" t="s">
        <v>19</v>
      </c>
      <c r="T25" s="45" t="s">
        <v>20</v>
      </c>
      <c r="U25" s="3"/>
    </row>
    <row r="26" spans="2:21" ht="23" thickBot="1" x14ac:dyDescent="0.6">
      <c r="B26" s="142"/>
      <c r="C26" s="149"/>
      <c r="D26" s="150"/>
      <c r="E26" s="151"/>
      <c r="F26" s="149"/>
      <c r="G26" s="150"/>
      <c r="H26" s="150"/>
      <c r="I26" s="150"/>
      <c r="J26" s="151"/>
      <c r="K26" s="142"/>
      <c r="L26" s="142"/>
      <c r="M26" s="108">
        <f>A①_購買部_入力!M58</f>
        <v>17100</v>
      </c>
      <c r="N26" s="108">
        <f>A①_購買部_入力!N58</f>
        <v>17100</v>
      </c>
      <c r="O26" s="108">
        <f>A①_購買部_入力!O58</f>
        <v>17100</v>
      </c>
      <c r="P26" s="108">
        <f>A①_購買部_入力!P58</f>
        <v>17100</v>
      </c>
      <c r="Q26" s="108">
        <f>A①_購買部_入力!Q58</f>
        <v>17100</v>
      </c>
      <c r="R26" s="108">
        <f>A①_購買部_入力!R58</f>
        <v>17100</v>
      </c>
      <c r="S26" s="105">
        <f>SUM(M26:R26)</f>
        <v>102600</v>
      </c>
      <c r="T26" s="105">
        <f>S24+S26</f>
        <v>205200</v>
      </c>
      <c r="U26" s="4"/>
    </row>
    <row r="27" spans="2:21" ht="22.5" x14ac:dyDescent="0.55000000000000004">
      <c r="B27" s="155" t="s">
        <v>142</v>
      </c>
      <c r="C27" s="152" t="s">
        <v>154</v>
      </c>
      <c r="D27" s="153"/>
      <c r="E27" s="154"/>
      <c r="F27" s="166" t="s">
        <v>161</v>
      </c>
      <c r="G27" s="153"/>
      <c r="H27" s="153"/>
      <c r="I27" s="153"/>
      <c r="J27" s="154"/>
      <c r="K27" s="155" t="s">
        <v>21</v>
      </c>
      <c r="L27" s="155" t="s">
        <v>22</v>
      </c>
      <c r="M27" s="106" t="s">
        <v>5</v>
      </c>
      <c r="N27" s="106" t="s">
        <v>6</v>
      </c>
      <c r="O27" s="106" t="s">
        <v>7</v>
      </c>
      <c r="P27" s="106" t="s">
        <v>8</v>
      </c>
      <c r="Q27" s="106" t="s">
        <v>9</v>
      </c>
      <c r="R27" s="106" t="s">
        <v>10</v>
      </c>
      <c r="S27" s="106" t="s">
        <v>11</v>
      </c>
      <c r="T27" s="107"/>
      <c r="U27" s="4"/>
    </row>
    <row r="28" spans="2:21" ht="22.5" x14ac:dyDescent="0.55000000000000004">
      <c r="B28" s="141"/>
      <c r="C28" s="146"/>
      <c r="D28" s="147"/>
      <c r="E28" s="148"/>
      <c r="F28" s="146"/>
      <c r="G28" s="147"/>
      <c r="H28" s="147"/>
      <c r="I28" s="147"/>
      <c r="J28" s="148"/>
      <c r="K28" s="141"/>
      <c r="L28" s="141"/>
      <c r="M28" s="39">
        <f>A①_購買部_入力!M60</f>
        <v>11400</v>
      </c>
      <c r="N28" s="39">
        <f>A①_購買部_入力!N60</f>
        <v>10830</v>
      </c>
      <c r="O28" s="39">
        <f>A①_購買部_入力!O60</f>
        <v>10203</v>
      </c>
      <c r="P28" s="39">
        <f>A①_購買部_入力!P60</f>
        <v>9519</v>
      </c>
      <c r="Q28" s="39">
        <f>A①_購買部_入力!Q60</f>
        <v>8778</v>
      </c>
      <c r="R28" s="39">
        <f>A①_購買部_入力!R60</f>
        <v>7980</v>
      </c>
      <c r="S28" s="2">
        <f>SUM(M28:R28)</f>
        <v>58710</v>
      </c>
      <c r="T28" s="33"/>
      <c r="U28" s="4"/>
    </row>
    <row r="29" spans="2:21" ht="22.5" x14ac:dyDescent="0.55000000000000004">
      <c r="B29" s="141"/>
      <c r="C29" s="146"/>
      <c r="D29" s="147"/>
      <c r="E29" s="148"/>
      <c r="F29" s="146"/>
      <c r="G29" s="147"/>
      <c r="H29" s="147"/>
      <c r="I29" s="147"/>
      <c r="J29" s="148"/>
      <c r="K29" s="141"/>
      <c r="L29" s="141"/>
      <c r="M29" s="45" t="s">
        <v>13</v>
      </c>
      <c r="N29" s="45" t="s">
        <v>14</v>
      </c>
      <c r="O29" s="45" t="s">
        <v>15</v>
      </c>
      <c r="P29" s="45" t="s">
        <v>16</v>
      </c>
      <c r="Q29" s="45" t="s">
        <v>17</v>
      </c>
      <c r="R29" s="45" t="s">
        <v>18</v>
      </c>
      <c r="S29" s="45" t="s">
        <v>19</v>
      </c>
      <c r="T29" s="45" t="s">
        <v>20</v>
      </c>
      <c r="U29" s="4"/>
    </row>
    <row r="30" spans="2:21" ht="23" thickBot="1" x14ac:dyDescent="0.6">
      <c r="B30" s="142"/>
      <c r="C30" s="149"/>
      <c r="D30" s="150"/>
      <c r="E30" s="151"/>
      <c r="F30" s="149"/>
      <c r="G30" s="150"/>
      <c r="H30" s="150"/>
      <c r="I30" s="150"/>
      <c r="J30" s="151"/>
      <c r="K30" s="142"/>
      <c r="L30" s="142"/>
      <c r="M30" s="108">
        <f>A①_購買部_入力!M62</f>
        <v>7068</v>
      </c>
      <c r="N30" s="108">
        <f>A①_購買部_入力!N62</f>
        <v>6099</v>
      </c>
      <c r="O30" s="108">
        <f>A①_購買部_入力!O62</f>
        <v>5016</v>
      </c>
      <c r="P30" s="108">
        <f>A①_購買部_入力!P62</f>
        <v>3819</v>
      </c>
      <c r="Q30" s="108">
        <f>A①_購買部_入力!Q62</f>
        <v>2508</v>
      </c>
      <c r="R30" s="108">
        <f>A①_購買部_入力!R62</f>
        <v>1083</v>
      </c>
      <c r="S30" s="105">
        <f>SUM(M30:R30)</f>
        <v>25593</v>
      </c>
      <c r="T30" s="105">
        <f>S28+S30</f>
        <v>84303</v>
      </c>
      <c r="U30" s="4"/>
    </row>
    <row r="31" spans="2:21" ht="22.5" x14ac:dyDescent="0.55000000000000004">
      <c r="B31" s="155" t="s">
        <v>155</v>
      </c>
      <c r="C31" s="152" t="s">
        <v>156</v>
      </c>
      <c r="D31" s="153"/>
      <c r="E31" s="154"/>
      <c r="F31" s="166" t="s">
        <v>134</v>
      </c>
      <c r="G31" s="153"/>
      <c r="H31" s="153"/>
      <c r="I31" s="153"/>
      <c r="J31" s="154"/>
      <c r="K31" s="155" t="s">
        <v>21</v>
      </c>
      <c r="L31" s="155" t="s">
        <v>22</v>
      </c>
      <c r="M31" s="106" t="s">
        <v>5</v>
      </c>
      <c r="N31" s="106" t="s">
        <v>6</v>
      </c>
      <c r="O31" s="106" t="s">
        <v>7</v>
      </c>
      <c r="P31" s="106" t="s">
        <v>8</v>
      </c>
      <c r="Q31" s="106" t="s">
        <v>9</v>
      </c>
      <c r="R31" s="106" t="s">
        <v>10</v>
      </c>
      <c r="S31" s="106" t="s">
        <v>11</v>
      </c>
      <c r="T31" s="107"/>
      <c r="U31" s="4"/>
    </row>
    <row r="32" spans="2:21" ht="22.5" x14ac:dyDescent="0.55000000000000004">
      <c r="B32" s="141"/>
      <c r="C32" s="146"/>
      <c r="D32" s="147"/>
      <c r="E32" s="148"/>
      <c r="F32" s="146"/>
      <c r="G32" s="147"/>
      <c r="H32" s="147"/>
      <c r="I32" s="147"/>
      <c r="J32" s="148"/>
      <c r="K32" s="141"/>
      <c r="L32" s="141"/>
      <c r="M32" s="39">
        <f>M24-M28</f>
        <v>5700</v>
      </c>
      <c r="N32" s="39">
        <f t="shared" ref="N32:R34" si="0">N24-N28</f>
        <v>6270</v>
      </c>
      <c r="O32" s="39">
        <f t="shared" si="0"/>
        <v>6897</v>
      </c>
      <c r="P32" s="39">
        <f t="shared" si="0"/>
        <v>7581</v>
      </c>
      <c r="Q32" s="39">
        <f t="shared" si="0"/>
        <v>8322</v>
      </c>
      <c r="R32" s="39">
        <f t="shared" si="0"/>
        <v>9120</v>
      </c>
      <c r="S32" s="2">
        <f>SUM(M32:R32)</f>
        <v>43890</v>
      </c>
      <c r="T32" s="33"/>
      <c r="U32" s="4"/>
    </row>
    <row r="33" spans="2:21" ht="22.5" x14ac:dyDescent="0.55000000000000004">
      <c r="B33" s="141"/>
      <c r="C33" s="146"/>
      <c r="D33" s="147"/>
      <c r="E33" s="148"/>
      <c r="F33" s="146"/>
      <c r="G33" s="147"/>
      <c r="H33" s="147"/>
      <c r="I33" s="147"/>
      <c r="J33" s="148"/>
      <c r="K33" s="141"/>
      <c r="L33" s="141"/>
      <c r="M33" s="45" t="s">
        <v>13</v>
      </c>
      <c r="N33" s="45" t="s">
        <v>14</v>
      </c>
      <c r="O33" s="45" t="s">
        <v>15</v>
      </c>
      <c r="P33" s="45" t="s">
        <v>16</v>
      </c>
      <c r="Q33" s="45" t="s">
        <v>17</v>
      </c>
      <c r="R33" s="45" t="s">
        <v>18</v>
      </c>
      <c r="S33" s="45" t="s">
        <v>19</v>
      </c>
      <c r="T33" s="45" t="s">
        <v>20</v>
      </c>
      <c r="U33" s="4"/>
    </row>
    <row r="34" spans="2:21" ht="23" thickBot="1" x14ac:dyDescent="0.6">
      <c r="B34" s="142"/>
      <c r="C34" s="149"/>
      <c r="D34" s="150"/>
      <c r="E34" s="151"/>
      <c r="F34" s="149"/>
      <c r="G34" s="150"/>
      <c r="H34" s="150"/>
      <c r="I34" s="150"/>
      <c r="J34" s="151"/>
      <c r="K34" s="142"/>
      <c r="L34" s="142"/>
      <c r="M34" s="108">
        <f>M26-M30</f>
        <v>10032</v>
      </c>
      <c r="N34" s="108">
        <f t="shared" si="0"/>
        <v>11001</v>
      </c>
      <c r="O34" s="108">
        <f t="shared" si="0"/>
        <v>12084</v>
      </c>
      <c r="P34" s="108">
        <f t="shared" si="0"/>
        <v>13281</v>
      </c>
      <c r="Q34" s="108">
        <f t="shared" si="0"/>
        <v>14592</v>
      </c>
      <c r="R34" s="108">
        <f t="shared" si="0"/>
        <v>16017</v>
      </c>
      <c r="S34" s="105">
        <f>SUM(M34:R34)</f>
        <v>77007</v>
      </c>
      <c r="T34" s="105">
        <f>S32+S34</f>
        <v>120897</v>
      </c>
      <c r="U34" s="4"/>
    </row>
    <row r="35" spans="2:21" ht="21.65" customHeight="1" x14ac:dyDescent="0.55000000000000004">
      <c r="B35" s="155" t="s">
        <v>158</v>
      </c>
      <c r="C35" s="152" t="s">
        <v>72</v>
      </c>
      <c r="D35" s="153"/>
      <c r="E35" s="154"/>
      <c r="F35" s="166" t="s">
        <v>161</v>
      </c>
      <c r="G35" s="153"/>
      <c r="H35" s="153"/>
      <c r="I35" s="153"/>
      <c r="J35" s="154"/>
      <c r="K35" s="155" t="s">
        <v>21</v>
      </c>
      <c r="L35" s="155" t="s">
        <v>22</v>
      </c>
      <c r="M35" s="106" t="s">
        <v>5</v>
      </c>
      <c r="N35" s="106" t="s">
        <v>6</v>
      </c>
      <c r="O35" s="106" t="s">
        <v>7</v>
      </c>
      <c r="P35" s="106" t="s">
        <v>8</v>
      </c>
      <c r="Q35" s="106" t="s">
        <v>9</v>
      </c>
      <c r="R35" s="106" t="s">
        <v>10</v>
      </c>
      <c r="S35" s="106" t="s">
        <v>11</v>
      </c>
      <c r="T35" s="107"/>
      <c r="U35" s="4"/>
    </row>
    <row r="36" spans="2:21" ht="22.5" x14ac:dyDescent="0.55000000000000004">
      <c r="B36" s="141"/>
      <c r="C36" s="146"/>
      <c r="D36" s="147"/>
      <c r="E36" s="148"/>
      <c r="F36" s="146"/>
      <c r="G36" s="147"/>
      <c r="H36" s="147"/>
      <c r="I36" s="147"/>
      <c r="J36" s="148"/>
      <c r="K36" s="141"/>
      <c r="L36" s="141"/>
      <c r="M36" s="39">
        <f>A①_購買部_入力!M72</f>
        <v>900</v>
      </c>
      <c r="N36" s="39">
        <f>A①_購買部_入力!N72</f>
        <v>900</v>
      </c>
      <c r="O36" s="39">
        <f>A①_購買部_入力!O72</f>
        <v>900</v>
      </c>
      <c r="P36" s="39">
        <f>A①_購買部_入力!P72</f>
        <v>900</v>
      </c>
      <c r="Q36" s="39">
        <f>A①_購買部_入力!Q72</f>
        <v>900</v>
      </c>
      <c r="R36" s="39">
        <f>A①_購買部_入力!R72</f>
        <v>900</v>
      </c>
      <c r="S36" s="2">
        <f>SUM(M36:R36)</f>
        <v>5400</v>
      </c>
      <c r="T36" s="33"/>
      <c r="U36" s="4"/>
    </row>
    <row r="37" spans="2:21" ht="22.5" x14ac:dyDescent="0.55000000000000004">
      <c r="B37" s="141"/>
      <c r="C37" s="146"/>
      <c r="D37" s="147"/>
      <c r="E37" s="148"/>
      <c r="F37" s="146"/>
      <c r="G37" s="147"/>
      <c r="H37" s="147"/>
      <c r="I37" s="147"/>
      <c r="J37" s="148"/>
      <c r="K37" s="141"/>
      <c r="L37" s="141"/>
      <c r="M37" s="45" t="s">
        <v>13</v>
      </c>
      <c r="N37" s="45" t="s">
        <v>14</v>
      </c>
      <c r="O37" s="45" t="s">
        <v>15</v>
      </c>
      <c r="P37" s="45" t="s">
        <v>16</v>
      </c>
      <c r="Q37" s="45" t="s">
        <v>17</v>
      </c>
      <c r="R37" s="45" t="s">
        <v>18</v>
      </c>
      <c r="S37" s="45" t="s">
        <v>19</v>
      </c>
      <c r="T37" s="45" t="s">
        <v>20</v>
      </c>
      <c r="U37" s="4"/>
    </row>
    <row r="38" spans="2:21" ht="23" thickBot="1" x14ac:dyDescent="0.6">
      <c r="B38" s="142"/>
      <c r="C38" s="149"/>
      <c r="D38" s="150"/>
      <c r="E38" s="151"/>
      <c r="F38" s="149"/>
      <c r="G38" s="150"/>
      <c r="H38" s="150"/>
      <c r="I38" s="150"/>
      <c r="J38" s="151"/>
      <c r="K38" s="142"/>
      <c r="L38" s="142"/>
      <c r="M38" s="108">
        <f>A①_購買部_入力!M74</f>
        <v>900</v>
      </c>
      <c r="N38" s="108">
        <f>A①_購買部_入力!N74</f>
        <v>900</v>
      </c>
      <c r="O38" s="108">
        <f>A①_購買部_入力!O74</f>
        <v>900</v>
      </c>
      <c r="P38" s="108">
        <f>A①_購買部_入力!P74</f>
        <v>900</v>
      </c>
      <c r="Q38" s="108">
        <f>A①_購買部_入力!Q74</f>
        <v>900</v>
      </c>
      <c r="R38" s="108">
        <f>A①_購買部_入力!R74</f>
        <v>900</v>
      </c>
      <c r="S38" s="105">
        <f>SUM(M38:R38)</f>
        <v>5400</v>
      </c>
      <c r="T38" s="105">
        <f>S36+S38</f>
        <v>10800</v>
      </c>
      <c r="U38" s="4"/>
    </row>
    <row r="39" spans="2:21" ht="21.65" customHeight="1" x14ac:dyDescent="0.55000000000000004">
      <c r="B39" s="155" t="s">
        <v>162</v>
      </c>
      <c r="C39" s="152" t="s">
        <v>90</v>
      </c>
      <c r="D39" s="153"/>
      <c r="E39" s="154"/>
      <c r="F39" s="166" t="s">
        <v>161</v>
      </c>
      <c r="G39" s="153"/>
      <c r="H39" s="153"/>
      <c r="I39" s="153"/>
      <c r="J39" s="154"/>
      <c r="K39" s="155" t="s">
        <v>21</v>
      </c>
      <c r="L39" s="155" t="s">
        <v>22</v>
      </c>
      <c r="M39" s="106" t="s">
        <v>5</v>
      </c>
      <c r="N39" s="106" t="s">
        <v>6</v>
      </c>
      <c r="O39" s="106" t="s">
        <v>7</v>
      </c>
      <c r="P39" s="106" t="s">
        <v>8</v>
      </c>
      <c r="Q39" s="106" t="s">
        <v>9</v>
      </c>
      <c r="R39" s="106" t="s">
        <v>10</v>
      </c>
      <c r="S39" s="106" t="s">
        <v>11</v>
      </c>
      <c r="T39" s="107"/>
      <c r="U39" s="4"/>
    </row>
    <row r="40" spans="2:21" ht="22.5" x14ac:dyDescent="0.55000000000000004">
      <c r="B40" s="141"/>
      <c r="C40" s="146"/>
      <c r="D40" s="147"/>
      <c r="E40" s="148"/>
      <c r="F40" s="146"/>
      <c r="G40" s="147"/>
      <c r="H40" s="147"/>
      <c r="I40" s="147"/>
      <c r="J40" s="148"/>
      <c r="K40" s="141"/>
      <c r="L40" s="141"/>
      <c r="M40" s="39">
        <f>A①_購買部_入力!M76</f>
        <v>100</v>
      </c>
      <c r="N40" s="39">
        <f>A①_購買部_入力!N76</f>
        <v>100</v>
      </c>
      <c r="O40" s="39">
        <f>A①_購買部_入力!O76</f>
        <v>100</v>
      </c>
      <c r="P40" s="39">
        <f>A①_購買部_入力!P76</f>
        <v>100</v>
      </c>
      <c r="Q40" s="39">
        <f>A①_購買部_入力!Q76</f>
        <v>100</v>
      </c>
      <c r="R40" s="39">
        <f>A①_購買部_入力!R76</f>
        <v>100</v>
      </c>
      <c r="S40" s="2">
        <f>SUM(M40:R40)</f>
        <v>600</v>
      </c>
      <c r="T40" s="33"/>
      <c r="U40" s="4"/>
    </row>
    <row r="41" spans="2:21" ht="22.5" x14ac:dyDescent="0.55000000000000004">
      <c r="B41" s="141"/>
      <c r="C41" s="146"/>
      <c r="D41" s="147"/>
      <c r="E41" s="148"/>
      <c r="F41" s="146"/>
      <c r="G41" s="147"/>
      <c r="H41" s="147"/>
      <c r="I41" s="147"/>
      <c r="J41" s="148"/>
      <c r="K41" s="141"/>
      <c r="L41" s="141"/>
      <c r="M41" s="45" t="s">
        <v>13</v>
      </c>
      <c r="N41" s="45" t="s">
        <v>14</v>
      </c>
      <c r="O41" s="45" t="s">
        <v>15</v>
      </c>
      <c r="P41" s="45" t="s">
        <v>16</v>
      </c>
      <c r="Q41" s="45" t="s">
        <v>17</v>
      </c>
      <c r="R41" s="45" t="s">
        <v>18</v>
      </c>
      <c r="S41" s="45" t="s">
        <v>19</v>
      </c>
      <c r="T41" s="45" t="s">
        <v>20</v>
      </c>
      <c r="U41" s="4"/>
    </row>
    <row r="42" spans="2:21" ht="23" thickBot="1" x14ac:dyDescent="0.6">
      <c r="B42" s="142"/>
      <c r="C42" s="149"/>
      <c r="D42" s="150"/>
      <c r="E42" s="151"/>
      <c r="F42" s="149"/>
      <c r="G42" s="150"/>
      <c r="H42" s="150"/>
      <c r="I42" s="150"/>
      <c r="J42" s="151"/>
      <c r="K42" s="142"/>
      <c r="L42" s="142"/>
      <c r="M42" s="108">
        <f>A①_購買部_入力!M78</f>
        <v>100</v>
      </c>
      <c r="N42" s="108">
        <f>A①_購買部_入力!N78</f>
        <v>100</v>
      </c>
      <c r="O42" s="108">
        <f>A①_購買部_入力!O78</f>
        <v>100</v>
      </c>
      <c r="P42" s="108">
        <f>A①_購買部_入力!P78</f>
        <v>100</v>
      </c>
      <c r="Q42" s="108">
        <f>A①_購買部_入力!Q78</f>
        <v>100</v>
      </c>
      <c r="R42" s="108">
        <f>A①_購買部_入力!R78</f>
        <v>100</v>
      </c>
      <c r="S42" s="105">
        <f>SUM(M42:R42)</f>
        <v>600</v>
      </c>
      <c r="T42" s="105">
        <f>S40+S42</f>
        <v>1200</v>
      </c>
      <c r="U42" s="4"/>
    </row>
    <row r="43" spans="2:21" ht="22.5" x14ac:dyDescent="0.55000000000000004">
      <c r="B43" s="155" t="s">
        <v>46</v>
      </c>
      <c r="C43" s="152" t="s">
        <v>91</v>
      </c>
      <c r="D43" s="153"/>
      <c r="E43" s="154"/>
      <c r="F43" s="166" t="s">
        <v>163</v>
      </c>
      <c r="G43" s="153"/>
      <c r="H43" s="153"/>
      <c r="I43" s="153"/>
      <c r="J43" s="154"/>
      <c r="K43" s="155" t="s">
        <v>21</v>
      </c>
      <c r="L43" s="155" t="s">
        <v>22</v>
      </c>
      <c r="M43" s="106" t="s">
        <v>5</v>
      </c>
      <c r="N43" s="106" t="s">
        <v>6</v>
      </c>
      <c r="O43" s="106" t="s">
        <v>7</v>
      </c>
      <c r="P43" s="106" t="s">
        <v>8</v>
      </c>
      <c r="Q43" s="106" t="s">
        <v>9</v>
      </c>
      <c r="R43" s="106" t="s">
        <v>10</v>
      </c>
      <c r="S43" s="106" t="s">
        <v>11</v>
      </c>
      <c r="T43" s="107"/>
      <c r="U43" s="4"/>
    </row>
    <row r="44" spans="2:21" ht="22.5" x14ac:dyDescent="0.55000000000000004">
      <c r="B44" s="141"/>
      <c r="C44" s="146"/>
      <c r="D44" s="147"/>
      <c r="E44" s="148"/>
      <c r="F44" s="146"/>
      <c r="G44" s="147"/>
      <c r="H44" s="147"/>
      <c r="I44" s="147"/>
      <c r="J44" s="148"/>
      <c r="K44" s="141"/>
      <c r="L44" s="141"/>
      <c r="M44" s="2">
        <f>M36+M40</f>
        <v>1000</v>
      </c>
      <c r="N44" s="2">
        <f t="shared" ref="N44:R46" si="1">N36+N40</f>
        <v>1000</v>
      </c>
      <c r="O44" s="2">
        <f t="shared" si="1"/>
        <v>1000</v>
      </c>
      <c r="P44" s="2">
        <f t="shared" si="1"/>
        <v>1000</v>
      </c>
      <c r="Q44" s="2">
        <f t="shared" si="1"/>
        <v>1000</v>
      </c>
      <c r="R44" s="2">
        <f t="shared" si="1"/>
        <v>1000</v>
      </c>
      <c r="S44" s="2">
        <f>SUM(M44:R44)</f>
        <v>6000</v>
      </c>
      <c r="T44" s="33"/>
      <c r="U44" s="4"/>
    </row>
    <row r="45" spans="2:21" ht="22.5" x14ac:dyDescent="0.55000000000000004">
      <c r="B45" s="141"/>
      <c r="C45" s="146"/>
      <c r="D45" s="147"/>
      <c r="E45" s="148"/>
      <c r="F45" s="146"/>
      <c r="G45" s="147"/>
      <c r="H45" s="147"/>
      <c r="I45" s="147"/>
      <c r="J45" s="148"/>
      <c r="K45" s="141"/>
      <c r="L45" s="141"/>
      <c r="M45" s="45" t="s">
        <v>13</v>
      </c>
      <c r="N45" s="45" t="s">
        <v>14</v>
      </c>
      <c r="O45" s="45" t="s">
        <v>15</v>
      </c>
      <c r="P45" s="45" t="s">
        <v>16</v>
      </c>
      <c r="Q45" s="45" t="s">
        <v>17</v>
      </c>
      <c r="R45" s="45" t="s">
        <v>18</v>
      </c>
      <c r="S45" s="45" t="s">
        <v>19</v>
      </c>
      <c r="T45" s="45" t="s">
        <v>20</v>
      </c>
      <c r="U45" s="4"/>
    </row>
    <row r="46" spans="2:21" ht="23" thickBot="1" x14ac:dyDescent="0.6">
      <c r="B46" s="142"/>
      <c r="C46" s="149"/>
      <c r="D46" s="150"/>
      <c r="E46" s="151"/>
      <c r="F46" s="149"/>
      <c r="G46" s="150"/>
      <c r="H46" s="150"/>
      <c r="I46" s="150"/>
      <c r="J46" s="151"/>
      <c r="K46" s="142"/>
      <c r="L46" s="142"/>
      <c r="M46" s="105">
        <f>M38+M42</f>
        <v>1000</v>
      </c>
      <c r="N46" s="105">
        <f t="shared" si="1"/>
        <v>1000</v>
      </c>
      <c r="O46" s="105">
        <f t="shared" si="1"/>
        <v>1000</v>
      </c>
      <c r="P46" s="105">
        <f t="shared" si="1"/>
        <v>1000</v>
      </c>
      <c r="Q46" s="105">
        <f t="shared" si="1"/>
        <v>1000</v>
      </c>
      <c r="R46" s="105">
        <f t="shared" si="1"/>
        <v>1000</v>
      </c>
      <c r="S46" s="105">
        <f>SUM(M46:R46)</f>
        <v>6000</v>
      </c>
      <c r="T46" s="105">
        <f>S44+S46</f>
        <v>12000</v>
      </c>
      <c r="U46" s="4"/>
    </row>
    <row r="47" spans="2:21" ht="21.65" customHeight="1" x14ac:dyDescent="0.55000000000000004">
      <c r="B47" s="141" t="s">
        <v>79</v>
      </c>
      <c r="C47" s="146" t="s">
        <v>119</v>
      </c>
      <c r="D47" s="147"/>
      <c r="E47" s="148"/>
      <c r="F47" s="180" t="s">
        <v>164</v>
      </c>
      <c r="G47" s="147"/>
      <c r="H47" s="147"/>
      <c r="I47" s="147"/>
      <c r="J47" s="148"/>
      <c r="K47" s="141" t="s">
        <v>21</v>
      </c>
      <c r="L47" s="141" t="s">
        <v>22</v>
      </c>
      <c r="M47" s="92" t="s">
        <v>5</v>
      </c>
      <c r="N47" s="92" t="s">
        <v>6</v>
      </c>
      <c r="O47" s="92" t="s">
        <v>7</v>
      </c>
      <c r="P47" s="92" t="s">
        <v>8</v>
      </c>
      <c r="Q47" s="92" t="s">
        <v>9</v>
      </c>
      <c r="R47" s="92" t="s">
        <v>10</v>
      </c>
      <c r="S47" s="92" t="s">
        <v>11</v>
      </c>
      <c r="T47" s="33"/>
      <c r="U47" s="4"/>
    </row>
    <row r="48" spans="2:21" ht="22.5" x14ac:dyDescent="0.55000000000000004">
      <c r="B48" s="141"/>
      <c r="C48" s="146"/>
      <c r="D48" s="147"/>
      <c r="E48" s="148"/>
      <c r="F48" s="146"/>
      <c r="G48" s="147"/>
      <c r="H48" s="147"/>
      <c r="I48" s="147"/>
      <c r="J48" s="148"/>
      <c r="K48" s="141"/>
      <c r="L48" s="141"/>
      <c r="M48" s="2">
        <f>M32+M44</f>
        <v>6700</v>
      </c>
      <c r="N48" s="2">
        <f t="shared" ref="N48:R50" si="2">N32+N44</f>
        <v>7270</v>
      </c>
      <c r="O48" s="2">
        <f t="shared" si="2"/>
        <v>7897</v>
      </c>
      <c r="P48" s="2">
        <f t="shared" si="2"/>
        <v>8581</v>
      </c>
      <c r="Q48" s="2">
        <f t="shared" si="2"/>
        <v>9322</v>
      </c>
      <c r="R48" s="2">
        <f t="shared" si="2"/>
        <v>10120</v>
      </c>
      <c r="S48" s="2">
        <f>SUM(M48:R48)</f>
        <v>49890</v>
      </c>
      <c r="T48" s="33"/>
      <c r="U48" s="4"/>
    </row>
    <row r="49" spans="1:21" ht="22.5" x14ac:dyDescent="0.55000000000000004">
      <c r="B49" s="141"/>
      <c r="C49" s="146"/>
      <c r="D49" s="147"/>
      <c r="E49" s="148"/>
      <c r="F49" s="146"/>
      <c r="G49" s="147"/>
      <c r="H49" s="147"/>
      <c r="I49" s="147"/>
      <c r="J49" s="148"/>
      <c r="K49" s="141"/>
      <c r="L49" s="141"/>
      <c r="M49" s="45" t="s">
        <v>13</v>
      </c>
      <c r="N49" s="45" t="s">
        <v>14</v>
      </c>
      <c r="O49" s="45" t="s">
        <v>15</v>
      </c>
      <c r="P49" s="45" t="s">
        <v>16</v>
      </c>
      <c r="Q49" s="45" t="s">
        <v>17</v>
      </c>
      <c r="R49" s="45" t="s">
        <v>18</v>
      </c>
      <c r="S49" s="45" t="s">
        <v>19</v>
      </c>
      <c r="T49" s="45" t="s">
        <v>20</v>
      </c>
      <c r="U49" s="4"/>
    </row>
    <row r="50" spans="1:21" ht="22.5" x14ac:dyDescent="0.55000000000000004">
      <c r="B50" s="176"/>
      <c r="C50" s="177"/>
      <c r="D50" s="178"/>
      <c r="E50" s="179"/>
      <c r="F50" s="177"/>
      <c r="G50" s="178"/>
      <c r="H50" s="178"/>
      <c r="I50" s="178"/>
      <c r="J50" s="179"/>
      <c r="K50" s="176"/>
      <c r="L50" s="176"/>
      <c r="M50" s="2">
        <f>M34+M46</f>
        <v>11032</v>
      </c>
      <c r="N50" s="2">
        <f t="shared" si="2"/>
        <v>12001</v>
      </c>
      <c r="O50" s="2">
        <f t="shared" si="2"/>
        <v>13084</v>
      </c>
      <c r="P50" s="2">
        <f t="shared" si="2"/>
        <v>14281</v>
      </c>
      <c r="Q50" s="2">
        <f t="shared" si="2"/>
        <v>15592</v>
      </c>
      <c r="R50" s="2">
        <f t="shared" si="2"/>
        <v>17017</v>
      </c>
      <c r="S50" s="2">
        <f>SUM(M50:R50)</f>
        <v>83007</v>
      </c>
      <c r="T50" s="2">
        <f>S48+S50</f>
        <v>132897</v>
      </c>
      <c r="U50" s="4"/>
    </row>
    <row r="51" spans="1:21" x14ac:dyDescent="0.55000000000000004">
      <c r="A51" s="4"/>
      <c r="B51" s="4"/>
      <c r="C51" s="4"/>
      <c r="D51" s="4"/>
      <c r="E51" s="4"/>
      <c r="F51" s="4"/>
      <c r="G51" s="4"/>
      <c r="H51" s="4"/>
      <c r="I51" s="4"/>
      <c r="J51" s="4"/>
      <c r="K51" s="4"/>
      <c r="L51" s="4"/>
      <c r="M51" s="4"/>
      <c r="N51" s="4"/>
      <c r="O51" s="4"/>
      <c r="P51" s="4"/>
      <c r="Q51" s="4"/>
      <c r="R51" s="4"/>
      <c r="S51" s="4"/>
      <c r="T51" s="4"/>
      <c r="U51" s="4"/>
    </row>
  </sheetData>
  <mergeCells count="57">
    <mergeCell ref="B31:B34"/>
    <mergeCell ref="C31:E34"/>
    <mergeCell ref="F31:J34"/>
    <mergeCell ref="K31:K34"/>
    <mergeCell ref="L31:L34"/>
    <mergeCell ref="B47:B50"/>
    <mergeCell ref="C47:E50"/>
    <mergeCell ref="F47:J50"/>
    <mergeCell ref="K47:K50"/>
    <mergeCell ref="L47:L50"/>
    <mergeCell ref="B39:B42"/>
    <mergeCell ref="C39:E42"/>
    <mergeCell ref="F39:J42"/>
    <mergeCell ref="K39:K42"/>
    <mergeCell ref="L39:L42"/>
    <mergeCell ref="B43:B46"/>
    <mergeCell ref="C43:E46"/>
    <mergeCell ref="F43:J46"/>
    <mergeCell ref="K43:K46"/>
    <mergeCell ref="L43:L46"/>
    <mergeCell ref="B35:B38"/>
    <mergeCell ref="C35:E38"/>
    <mergeCell ref="F35:J38"/>
    <mergeCell ref="K35:K38"/>
    <mergeCell ref="L35:L38"/>
    <mergeCell ref="B27:B30"/>
    <mergeCell ref="C27:E30"/>
    <mergeCell ref="F27:J30"/>
    <mergeCell ref="K27:K30"/>
    <mergeCell ref="L27:L30"/>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19:C19"/>
    <mergeCell ref="B2:I2"/>
    <mergeCell ref="J2:L2"/>
    <mergeCell ref="B4:T4"/>
    <mergeCell ref="B5:T5"/>
    <mergeCell ref="C7:E7"/>
    <mergeCell ref="G7:I7"/>
    <mergeCell ref="B9:T9"/>
    <mergeCell ref="B11:T11"/>
    <mergeCell ref="D15:E15"/>
    <mergeCell ref="D16:E16"/>
    <mergeCell ref="D17:E17"/>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4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71" t="s">
        <v>27</v>
      </c>
      <c r="C2" s="171"/>
      <c r="D2" s="171"/>
      <c r="E2" s="171"/>
      <c r="F2" s="171"/>
      <c r="G2" s="171"/>
      <c r="H2" s="171"/>
      <c r="I2" s="171"/>
      <c r="J2" s="181" t="str">
        <f>A①_営業部_入力!J2</f>
        <v>第4-５問</v>
      </c>
      <c r="K2" s="181"/>
      <c r="L2" s="181"/>
      <c r="M2" s="40" t="str">
        <f>A①_営業部_入力!M2</f>
        <v>部門別月次予算PL（その４-５）</v>
      </c>
      <c r="N2" s="40"/>
      <c r="O2" s="40"/>
      <c r="P2" s="40"/>
      <c r="Q2" s="40"/>
      <c r="R2" s="40"/>
      <c r="S2" s="40"/>
      <c r="T2" s="7"/>
    </row>
    <row r="3" spans="2:20" ht="31.5" x14ac:dyDescent="1.05">
      <c r="B3" s="8"/>
      <c r="C3" s="30" t="s">
        <v>34</v>
      </c>
      <c r="D3" s="8"/>
      <c r="E3" s="8"/>
      <c r="F3" s="8"/>
      <c r="G3" s="30" t="str">
        <f>A②_営業部_出力!G3</f>
        <v>出力画面</v>
      </c>
      <c r="H3" s="8"/>
      <c r="I3" s="8"/>
      <c r="J3" s="41" t="s">
        <v>53</v>
      </c>
      <c r="K3" s="9"/>
      <c r="L3" s="9"/>
      <c r="M3" s="9"/>
      <c r="N3" s="9"/>
      <c r="O3" s="9"/>
      <c r="P3" s="9"/>
      <c r="Q3" s="9"/>
      <c r="R3" s="9"/>
      <c r="S3" s="9"/>
      <c r="T3" s="10"/>
    </row>
    <row r="4" spans="2:20" ht="22.5" x14ac:dyDescent="0.55000000000000004">
      <c r="B4" s="173" t="s">
        <v>0</v>
      </c>
      <c r="C4" s="174"/>
      <c r="D4" s="174"/>
      <c r="E4" s="174"/>
      <c r="F4" s="174"/>
      <c r="G4" s="174"/>
      <c r="H4" s="174"/>
      <c r="I4" s="174"/>
      <c r="J4" s="174"/>
      <c r="K4" s="174"/>
      <c r="L4" s="174"/>
      <c r="M4" s="174"/>
      <c r="N4" s="174"/>
      <c r="O4" s="174"/>
      <c r="P4" s="174"/>
      <c r="Q4" s="174"/>
      <c r="R4" s="174"/>
      <c r="S4" s="174"/>
      <c r="T4" s="175"/>
    </row>
    <row r="5" spans="2:20" ht="67.75" customHeight="1" x14ac:dyDescent="0.55000000000000004">
      <c r="B5" s="125" t="s">
        <v>55</v>
      </c>
      <c r="C5" s="126"/>
      <c r="D5" s="126"/>
      <c r="E5" s="126"/>
      <c r="F5" s="126"/>
      <c r="G5" s="126"/>
      <c r="H5" s="126"/>
      <c r="I5" s="126"/>
      <c r="J5" s="126"/>
      <c r="K5" s="126"/>
      <c r="L5" s="126"/>
      <c r="M5" s="126"/>
      <c r="N5" s="126"/>
      <c r="O5" s="126"/>
      <c r="P5" s="126"/>
      <c r="Q5" s="126"/>
      <c r="R5" s="126"/>
      <c r="S5" s="126"/>
      <c r="T5" s="127"/>
    </row>
    <row r="6" spans="2:20" ht="6" customHeight="1" x14ac:dyDescent="0.55000000000000004"/>
    <row r="7" spans="2:20" ht="28.5" x14ac:dyDescent="0.95">
      <c r="B7" s="12">
        <v>1</v>
      </c>
      <c r="C7" s="167" t="s">
        <v>51</v>
      </c>
      <c r="D7" s="168"/>
      <c r="E7" s="169"/>
      <c r="F7" s="11">
        <v>1</v>
      </c>
      <c r="G7" s="170" t="s">
        <v>421</v>
      </c>
      <c r="H7" s="170"/>
      <c r="I7" s="17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25"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26"/>
      <c r="D9" s="126"/>
      <c r="E9" s="126"/>
      <c r="F9" s="126"/>
      <c r="G9" s="126"/>
      <c r="H9" s="126"/>
      <c r="I9" s="126"/>
      <c r="J9" s="126"/>
      <c r="K9" s="126"/>
      <c r="L9" s="126"/>
      <c r="M9" s="126"/>
      <c r="N9" s="126"/>
      <c r="O9" s="126"/>
      <c r="P9" s="126"/>
      <c r="Q9" s="126"/>
      <c r="R9" s="126"/>
      <c r="S9" s="126"/>
      <c r="T9" s="12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25"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26"/>
      <c r="D11" s="126"/>
      <c r="E11" s="126"/>
      <c r="F11" s="126"/>
      <c r="G11" s="126"/>
      <c r="H11" s="126"/>
      <c r="I11" s="126"/>
      <c r="J11" s="126"/>
      <c r="K11" s="126"/>
      <c r="L11" s="126"/>
      <c r="M11" s="126"/>
      <c r="N11" s="126"/>
      <c r="O11" s="126"/>
      <c r="P11" s="126"/>
      <c r="Q11" s="126"/>
      <c r="R11" s="126"/>
      <c r="S11" s="126"/>
      <c r="T11" s="127"/>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36" t="s">
        <v>58</v>
      </c>
      <c r="E15" s="137"/>
      <c r="F15" s="47"/>
      <c r="G15" s="47" t="s">
        <v>71</v>
      </c>
      <c r="H15" s="47"/>
      <c r="I15" s="47"/>
      <c r="J15" s="47"/>
      <c r="K15" s="47"/>
      <c r="L15" s="47"/>
      <c r="M15" s="47"/>
      <c r="N15" s="47"/>
      <c r="O15" s="47"/>
      <c r="P15" s="47"/>
      <c r="Q15" s="47"/>
      <c r="R15" s="47"/>
      <c r="S15" s="47"/>
      <c r="T15" s="48"/>
    </row>
    <row r="16" spans="2:20" ht="19.75" customHeight="1" thickBot="1" x14ac:dyDescent="0.6">
      <c r="B16" s="46"/>
      <c r="C16" s="47"/>
      <c r="D16" s="136" t="s">
        <v>60</v>
      </c>
      <c r="E16" s="137"/>
      <c r="F16" s="47"/>
      <c r="G16" s="47" t="s">
        <v>95</v>
      </c>
      <c r="H16" s="47"/>
      <c r="I16" s="47"/>
      <c r="J16" s="47"/>
      <c r="K16" s="47"/>
      <c r="L16" s="47"/>
      <c r="M16" s="47"/>
      <c r="N16" s="47"/>
      <c r="O16" s="47"/>
      <c r="P16" s="47"/>
      <c r="Q16" s="47"/>
      <c r="R16" s="47"/>
      <c r="S16" s="47"/>
      <c r="T16" s="48"/>
    </row>
    <row r="17" spans="2:21" ht="19.75" customHeight="1" thickBot="1" x14ac:dyDescent="0.6">
      <c r="B17" s="46"/>
      <c r="C17" s="47"/>
      <c r="D17" s="134" t="s">
        <v>61</v>
      </c>
      <c r="E17" s="135"/>
      <c r="F17" s="47"/>
      <c r="G17" s="47" t="s">
        <v>95</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123" t="s">
        <v>62</v>
      </c>
      <c r="C19" s="124"/>
      <c r="D19" s="47"/>
      <c r="E19" s="47"/>
      <c r="F19" s="47"/>
      <c r="G19" s="47"/>
      <c r="H19" s="47"/>
      <c r="I19" s="47"/>
      <c r="J19" s="47"/>
      <c r="K19" s="47"/>
      <c r="L19" s="47"/>
      <c r="M19" s="47"/>
      <c r="N19" s="47"/>
      <c r="O19" s="47"/>
      <c r="P19" s="47"/>
      <c r="Q19" s="47"/>
      <c r="R19" s="47"/>
      <c r="S19" s="47"/>
      <c r="T19" s="48"/>
    </row>
    <row r="20" spans="2:21" ht="19.75" customHeight="1" thickBot="1" x14ac:dyDescent="0.6">
      <c r="B20" s="136" t="s">
        <v>63</v>
      </c>
      <c r="C20" s="137"/>
      <c r="D20" s="136" t="s">
        <v>64</v>
      </c>
      <c r="E20" s="138"/>
      <c r="F20" s="138"/>
      <c r="G20" s="137"/>
      <c r="H20" s="123" t="s">
        <v>65</v>
      </c>
      <c r="I20" s="139"/>
      <c r="J20" s="139"/>
      <c r="K20" s="124"/>
      <c r="L20" s="136" t="s">
        <v>66</v>
      </c>
      <c r="M20" s="137"/>
      <c r="N20" s="136" t="s">
        <v>67</v>
      </c>
      <c r="O20" s="137"/>
      <c r="P20" s="134" t="s">
        <v>68</v>
      </c>
      <c r="Q20" s="135"/>
      <c r="R20" s="123" t="s">
        <v>69</v>
      </c>
      <c r="S20" s="124"/>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128" t="s">
        <v>166</v>
      </c>
      <c r="C22" s="129"/>
      <c r="D22" s="129"/>
      <c r="E22" s="129"/>
      <c r="F22" s="129"/>
      <c r="G22" s="129"/>
      <c r="H22" s="129"/>
      <c r="I22" s="129"/>
      <c r="J22" s="129"/>
      <c r="K22" s="129"/>
      <c r="L22" s="129"/>
      <c r="M22" s="129"/>
      <c r="N22" s="129"/>
      <c r="O22" s="129"/>
      <c r="P22" s="129"/>
      <c r="Q22" s="129"/>
      <c r="R22" s="129"/>
      <c r="S22" s="129"/>
      <c r="T22" s="130"/>
    </row>
    <row r="23" spans="2:21" ht="22.5" x14ac:dyDescent="0.55000000000000004">
      <c r="B23" s="38" t="s">
        <v>1</v>
      </c>
      <c r="C23" s="131" t="s">
        <v>2</v>
      </c>
      <c r="D23" s="132"/>
      <c r="E23" s="133"/>
      <c r="F23" s="131" t="s">
        <v>12</v>
      </c>
      <c r="G23" s="132"/>
      <c r="H23" s="132"/>
      <c r="I23" s="132"/>
      <c r="J23" s="133"/>
      <c r="K23" s="44" t="s">
        <v>3</v>
      </c>
      <c r="L23" s="44" t="s">
        <v>4</v>
      </c>
      <c r="M23" s="45" t="s">
        <v>5</v>
      </c>
      <c r="N23" s="45" t="s">
        <v>6</v>
      </c>
      <c r="O23" s="45" t="s">
        <v>7</v>
      </c>
      <c r="P23" s="45" t="s">
        <v>8</v>
      </c>
      <c r="Q23" s="45" t="s">
        <v>9</v>
      </c>
      <c r="R23" s="45" t="s">
        <v>10</v>
      </c>
      <c r="S23" s="45" t="s">
        <v>11</v>
      </c>
      <c r="T23" s="37"/>
    </row>
    <row r="24" spans="2:21" ht="22.5" x14ac:dyDescent="0.55000000000000004">
      <c r="B24" s="141" t="s">
        <v>141</v>
      </c>
      <c r="C24" s="146" t="s">
        <v>72</v>
      </c>
      <c r="D24" s="147"/>
      <c r="E24" s="148"/>
      <c r="F24" s="180" t="s">
        <v>165</v>
      </c>
      <c r="G24" s="147"/>
      <c r="H24" s="147"/>
      <c r="I24" s="147"/>
      <c r="J24" s="148"/>
      <c r="K24" s="141" t="s">
        <v>21</v>
      </c>
      <c r="L24" s="141" t="s">
        <v>22</v>
      </c>
      <c r="M24" s="39">
        <f>A①_管理部_入力!M24</f>
        <v>900</v>
      </c>
      <c r="N24" s="39">
        <f>A①_管理部_入力!N24</f>
        <v>900</v>
      </c>
      <c r="O24" s="39">
        <f>A①_管理部_入力!O24</f>
        <v>900</v>
      </c>
      <c r="P24" s="39">
        <f>A①_管理部_入力!P24</f>
        <v>900</v>
      </c>
      <c r="Q24" s="39">
        <f>A①_管理部_入力!Q24</f>
        <v>900</v>
      </c>
      <c r="R24" s="39">
        <f>A①_管理部_入力!R24</f>
        <v>900</v>
      </c>
      <c r="S24" s="2">
        <f>SUM(M24:R24)</f>
        <v>5400</v>
      </c>
      <c r="T24" s="33"/>
    </row>
    <row r="25" spans="2:21" ht="22.5" x14ac:dyDescent="0.55000000000000004">
      <c r="B25" s="141"/>
      <c r="C25" s="146"/>
      <c r="D25" s="147"/>
      <c r="E25" s="148"/>
      <c r="F25" s="146"/>
      <c r="G25" s="147"/>
      <c r="H25" s="147"/>
      <c r="I25" s="147"/>
      <c r="J25" s="148"/>
      <c r="K25" s="141"/>
      <c r="L25" s="141"/>
      <c r="M25" s="45" t="s">
        <v>13</v>
      </c>
      <c r="N25" s="45" t="s">
        <v>14</v>
      </c>
      <c r="O25" s="45" t="s">
        <v>15</v>
      </c>
      <c r="P25" s="45" t="s">
        <v>16</v>
      </c>
      <c r="Q25" s="45" t="s">
        <v>17</v>
      </c>
      <c r="R25" s="45" t="s">
        <v>18</v>
      </c>
      <c r="S25" s="45" t="s">
        <v>19</v>
      </c>
      <c r="T25" s="45" t="s">
        <v>20</v>
      </c>
      <c r="U25" s="3"/>
    </row>
    <row r="26" spans="2:21" ht="23" thickBot="1" x14ac:dyDescent="0.6">
      <c r="B26" s="142"/>
      <c r="C26" s="149"/>
      <c r="D26" s="150"/>
      <c r="E26" s="151"/>
      <c r="F26" s="149"/>
      <c r="G26" s="150"/>
      <c r="H26" s="150"/>
      <c r="I26" s="150"/>
      <c r="J26" s="151"/>
      <c r="K26" s="142"/>
      <c r="L26" s="142"/>
      <c r="M26" s="108">
        <f>A①_管理部_入力!M26</f>
        <v>900</v>
      </c>
      <c r="N26" s="108">
        <f>A①_管理部_入力!N26</f>
        <v>900</v>
      </c>
      <c r="O26" s="108">
        <f>A①_管理部_入力!O26</f>
        <v>900</v>
      </c>
      <c r="P26" s="108">
        <f>A①_管理部_入力!P26</f>
        <v>900</v>
      </c>
      <c r="Q26" s="108">
        <f>A①_管理部_入力!Q26</f>
        <v>900</v>
      </c>
      <c r="R26" s="108">
        <f>A①_管理部_入力!R26</f>
        <v>900</v>
      </c>
      <c r="S26" s="105">
        <f>SUM(M26:R26)</f>
        <v>5400</v>
      </c>
      <c r="T26" s="105">
        <f>S24+S26</f>
        <v>10800</v>
      </c>
      <c r="U26" s="4"/>
    </row>
    <row r="27" spans="2:21" ht="21.65" customHeight="1" x14ac:dyDescent="0.55000000000000004">
      <c r="B27" s="155" t="s">
        <v>142</v>
      </c>
      <c r="C27" s="152" t="s">
        <v>116</v>
      </c>
      <c r="D27" s="153"/>
      <c r="E27" s="154"/>
      <c r="F27" s="166" t="s">
        <v>165</v>
      </c>
      <c r="G27" s="153"/>
      <c r="H27" s="153"/>
      <c r="I27" s="153"/>
      <c r="J27" s="154"/>
      <c r="K27" s="155" t="s">
        <v>21</v>
      </c>
      <c r="L27" s="155" t="s">
        <v>22</v>
      </c>
      <c r="M27" s="106" t="s">
        <v>5</v>
      </c>
      <c r="N27" s="106" t="s">
        <v>6</v>
      </c>
      <c r="O27" s="106" t="s">
        <v>7</v>
      </c>
      <c r="P27" s="106" t="s">
        <v>8</v>
      </c>
      <c r="Q27" s="106" t="s">
        <v>9</v>
      </c>
      <c r="R27" s="106" t="s">
        <v>10</v>
      </c>
      <c r="S27" s="106" t="s">
        <v>11</v>
      </c>
      <c r="T27" s="107"/>
      <c r="U27" s="4"/>
    </row>
    <row r="28" spans="2:21" ht="22.5" x14ac:dyDescent="0.55000000000000004">
      <c r="B28" s="141"/>
      <c r="C28" s="146"/>
      <c r="D28" s="147"/>
      <c r="E28" s="148"/>
      <c r="F28" s="146"/>
      <c r="G28" s="147"/>
      <c r="H28" s="147"/>
      <c r="I28" s="147"/>
      <c r="J28" s="148"/>
      <c r="K28" s="141"/>
      <c r="L28" s="141"/>
      <c r="M28" s="39">
        <f>A①_管理部_入力!M28</f>
        <v>100</v>
      </c>
      <c r="N28" s="39">
        <f>A①_管理部_入力!N28</f>
        <v>100</v>
      </c>
      <c r="O28" s="39">
        <f>A①_管理部_入力!O28</f>
        <v>100</v>
      </c>
      <c r="P28" s="39">
        <f>A①_管理部_入力!P28</f>
        <v>100</v>
      </c>
      <c r="Q28" s="39">
        <f>A①_管理部_入力!Q28</f>
        <v>100</v>
      </c>
      <c r="R28" s="39">
        <f>A①_管理部_入力!R28</f>
        <v>100</v>
      </c>
      <c r="S28" s="2">
        <f>SUM(M28:R28)</f>
        <v>600</v>
      </c>
      <c r="T28" s="33"/>
      <c r="U28" s="4"/>
    </row>
    <row r="29" spans="2:21" ht="22.5" x14ac:dyDescent="0.55000000000000004">
      <c r="B29" s="141"/>
      <c r="C29" s="146"/>
      <c r="D29" s="147"/>
      <c r="E29" s="148"/>
      <c r="F29" s="146"/>
      <c r="G29" s="147"/>
      <c r="H29" s="147"/>
      <c r="I29" s="147"/>
      <c r="J29" s="148"/>
      <c r="K29" s="141"/>
      <c r="L29" s="141"/>
      <c r="M29" s="45" t="s">
        <v>13</v>
      </c>
      <c r="N29" s="45" t="s">
        <v>14</v>
      </c>
      <c r="O29" s="45" t="s">
        <v>15</v>
      </c>
      <c r="P29" s="45" t="s">
        <v>16</v>
      </c>
      <c r="Q29" s="45" t="s">
        <v>17</v>
      </c>
      <c r="R29" s="45" t="s">
        <v>18</v>
      </c>
      <c r="S29" s="45" t="s">
        <v>19</v>
      </c>
      <c r="T29" s="45" t="s">
        <v>20</v>
      </c>
      <c r="U29" s="4"/>
    </row>
    <row r="30" spans="2:21" ht="23" thickBot="1" x14ac:dyDescent="0.6">
      <c r="B30" s="142"/>
      <c r="C30" s="149"/>
      <c r="D30" s="150"/>
      <c r="E30" s="151"/>
      <c r="F30" s="149"/>
      <c r="G30" s="150"/>
      <c r="H30" s="150"/>
      <c r="I30" s="150"/>
      <c r="J30" s="151"/>
      <c r="K30" s="142"/>
      <c r="L30" s="142"/>
      <c r="M30" s="108">
        <f>A①_管理部_入力!M30</f>
        <v>100</v>
      </c>
      <c r="N30" s="108">
        <f>A①_管理部_入力!N30</f>
        <v>100</v>
      </c>
      <c r="O30" s="108">
        <f>A①_管理部_入力!O30</f>
        <v>100</v>
      </c>
      <c r="P30" s="108">
        <f>A①_管理部_入力!P30</f>
        <v>100</v>
      </c>
      <c r="Q30" s="108">
        <f>A①_管理部_入力!Q30</f>
        <v>100</v>
      </c>
      <c r="R30" s="108">
        <f>A①_管理部_入力!R30</f>
        <v>100</v>
      </c>
      <c r="S30" s="105">
        <f>SUM(M30:R30)</f>
        <v>600</v>
      </c>
      <c r="T30" s="105">
        <f>S28+S30</f>
        <v>1200</v>
      </c>
      <c r="U30" s="4"/>
    </row>
    <row r="31" spans="2:21" ht="21.65" customHeight="1" x14ac:dyDescent="0.55000000000000004">
      <c r="B31" s="155" t="s">
        <v>155</v>
      </c>
      <c r="C31" s="152" t="s">
        <v>117</v>
      </c>
      <c r="D31" s="153"/>
      <c r="E31" s="154"/>
      <c r="F31" s="166" t="s">
        <v>134</v>
      </c>
      <c r="G31" s="153"/>
      <c r="H31" s="153"/>
      <c r="I31" s="153"/>
      <c r="J31" s="154"/>
      <c r="K31" s="155" t="s">
        <v>21</v>
      </c>
      <c r="L31" s="155" t="s">
        <v>22</v>
      </c>
      <c r="M31" s="106" t="s">
        <v>5</v>
      </c>
      <c r="N31" s="106" t="s">
        <v>6</v>
      </c>
      <c r="O31" s="106" t="s">
        <v>7</v>
      </c>
      <c r="P31" s="106" t="s">
        <v>8</v>
      </c>
      <c r="Q31" s="106" t="s">
        <v>9</v>
      </c>
      <c r="R31" s="106" t="s">
        <v>10</v>
      </c>
      <c r="S31" s="106" t="s">
        <v>11</v>
      </c>
      <c r="T31" s="107"/>
      <c r="U31" s="4"/>
    </row>
    <row r="32" spans="2:21" ht="22.5" x14ac:dyDescent="0.55000000000000004">
      <c r="B32" s="141"/>
      <c r="C32" s="146"/>
      <c r="D32" s="147"/>
      <c r="E32" s="148"/>
      <c r="F32" s="146"/>
      <c r="G32" s="147"/>
      <c r="H32" s="147"/>
      <c r="I32" s="147"/>
      <c r="J32" s="148"/>
      <c r="K32" s="141"/>
      <c r="L32" s="141"/>
      <c r="M32" s="39">
        <f>M24+M28</f>
        <v>1000</v>
      </c>
      <c r="N32" s="39">
        <f t="shared" ref="N32:R34" si="0">N24+N28</f>
        <v>1000</v>
      </c>
      <c r="O32" s="39">
        <f t="shared" si="0"/>
        <v>1000</v>
      </c>
      <c r="P32" s="39">
        <f t="shared" si="0"/>
        <v>1000</v>
      </c>
      <c r="Q32" s="39">
        <f t="shared" si="0"/>
        <v>1000</v>
      </c>
      <c r="R32" s="39">
        <f t="shared" si="0"/>
        <v>1000</v>
      </c>
      <c r="S32" s="2">
        <f>SUM(M32:R32)</f>
        <v>6000</v>
      </c>
      <c r="T32" s="33"/>
      <c r="U32" s="4"/>
    </row>
    <row r="33" spans="1:21" ht="22.5" x14ac:dyDescent="0.55000000000000004">
      <c r="B33" s="141"/>
      <c r="C33" s="146"/>
      <c r="D33" s="147"/>
      <c r="E33" s="148"/>
      <c r="F33" s="146"/>
      <c r="G33" s="147"/>
      <c r="H33" s="147"/>
      <c r="I33" s="147"/>
      <c r="J33" s="148"/>
      <c r="K33" s="141"/>
      <c r="L33" s="141"/>
      <c r="M33" s="45" t="s">
        <v>13</v>
      </c>
      <c r="N33" s="45" t="s">
        <v>14</v>
      </c>
      <c r="O33" s="45" t="s">
        <v>15</v>
      </c>
      <c r="P33" s="45" t="s">
        <v>16</v>
      </c>
      <c r="Q33" s="45" t="s">
        <v>17</v>
      </c>
      <c r="R33" s="45" t="s">
        <v>18</v>
      </c>
      <c r="S33" s="45" t="s">
        <v>19</v>
      </c>
      <c r="T33" s="45" t="s">
        <v>20</v>
      </c>
      <c r="U33" s="4"/>
    </row>
    <row r="34" spans="1:21" ht="23" thickBot="1" x14ac:dyDescent="0.6">
      <c r="B34" s="142"/>
      <c r="C34" s="149"/>
      <c r="D34" s="150"/>
      <c r="E34" s="151"/>
      <c r="F34" s="149"/>
      <c r="G34" s="150"/>
      <c r="H34" s="150"/>
      <c r="I34" s="150"/>
      <c r="J34" s="151"/>
      <c r="K34" s="142"/>
      <c r="L34" s="142"/>
      <c r="M34" s="108">
        <f>M26+M30</f>
        <v>1000</v>
      </c>
      <c r="N34" s="108">
        <f t="shared" si="0"/>
        <v>1000</v>
      </c>
      <c r="O34" s="108">
        <f t="shared" si="0"/>
        <v>1000</v>
      </c>
      <c r="P34" s="108">
        <f t="shared" si="0"/>
        <v>1000</v>
      </c>
      <c r="Q34" s="108">
        <f t="shared" si="0"/>
        <v>1000</v>
      </c>
      <c r="R34" s="108">
        <f t="shared" si="0"/>
        <v>1000</v>
      </c>
      <c r="S34" s="105">
        <f>SUM(M34:R34)</f>
        <v>6000</v>
      </c>
      <c r="T34" s="105">
        <f>S32+S34</f>
        <v>12000</v>
      </c>
      <c r="U34" s="4"/>
    </row>
    <row r="35" spans="1:21" ht="21.65" customHeight="1" x14ac:dyDescent="0.55000000000000004">
      <c r="B35" s="155" t="s">
        <v>158</v>
      </c>
      <c r="C35" s="152" t="s">
        <v>135</v>
      </c>
      <c r="D35" s="153"/>
      <c r="E35" s="154"/>
      <c r="F35" s="166" t="s">
        <v>165</v>
      </c>
      <c r="G35" s="153"/>
      <c r="H35" s="153"/>
      <c r="I35" s="153"/>
      <c r="J35" s="154"/>
      <c r="K35" s="155" t="s">
        <v>21</v>
      </c>
      <c r="L35" s="155" t="s">
        <v>22</v>
      </c>
      <c r="M35" s="106" t="s">
        <v>5</v>
      </c>
      <c r="N35" s="106" t="s">
        <v>6</v>
      </c>
      <c r="O35" s="106" t="s">
        <v>7</v>
      </c>
      <c r="P35" s="106" t="s">
        <v>8</v>
      </c>
      <c r="Q35" s="106" t="s">
        <v>9</v>
      </c>
      <c r="R35" s="106" t="s">
        <v>10</v>
      </c>
      <c r="S35" s="106" t="s">
        <v>11</v>
      </c>
      <c r="T35" s="107"/>
      <c r="U35" s="4"/>
    </row>
    <row r="36" spans="1:21" ht="22.5" x14ac:dyDescent="0.55000000000000004">
      <c r="B36" s="141"/>
      <c r="C36" s="146"/>
      <c r="D36" s="147"/>
      <c r="E36" s="148"/>
      <c r="F36" s="146"/>
      <c r="G36" s="147"/>
      <c r="H36" s="147"/>
      <c r="I36" s="147"/>
      <c r="J36" s="148"/>
      <c r="K36" s="141"/>
      <c r="L36" s="141"/>
      <c r="M36" s="39">
        <f>A①_管理部_入力!M36</f>
        <v>-50</v>
      </c>
      <c r="N36" s="39">
        <f>A①_管理部_入力!N36</f>
        <v>-50</v>
      </c>
      <c r="O36" s="39">
        <f>A①_管理部_入力!O36</f>
        <v>-50</v>
      </c>
      <c r="P36" s="39">
        <f>A①_管理部_入力!P36</f>
        <v>-50</v>
      </c>
      <c r="Q36" s="39">
        <f>A①_管理部_入力!Q36</f>
        <v>-50</v>
      </c>
      <c r="R36" s="39">
        <f>A①_管理部_入力!R36</f>
        <v>-50</v>
      </c>
      <c r="S36" s="2">
        <f>SUM(M36:R36)</f>
        <v>-300</v>
      </c>
      <c r="T36" s="33"/>
      <c r="U36" s="4"/>
    </row>
    <row r="37" spans="1:21" ht="22.5" x14ac:dyDescent="0.55000000000000004">
      <c r="B37" s="141"/>
      <c r="C37" s="146"/>
      <c r="D37" s="147"/>
      <c r="E37" s="148"/>
      <c r="F37" s="146"/>
      <c r="G37" s="147"/>
      <c r="H37" s="147"/>
      <c r="I37" s="147"/>
      <c r="J37" s="148"/>
      <c r="K37" s="141"/>
      <c r="L37" s="141"/>
      <c r="M37" s="45" t="s">
        <v>13</v>
      </c>
      <c r="N37" s="45" t="s">
        <v>14</v>
      </c>
      <c r="O37" s="45" t="s">
        <v>15</v>
      </c>
      <c r="P37" s="45" t="s">
        <v>16</v>
      </c>
      <c r="Q37" s="45" t="s">
        <v>17</v>
      </c>
      <c r="R37" s="45" t="s">
        <v>18</v>
      </c>
      <c r="S37" s="45" t="s">
        <v>19</v>
      </c>
      <c r="T37" s="45" t="s">
        <v>20</v>
      </c>
      <c r="U37" s="4"/>
    </row>
    <row r="38" spans="1:21" ht="23" thickBot="1" x14ac:dyDescent="0.6">
      <c r="B38" s="142"/>
      <c r="C38" s="149"/>
      <c r="D38" s="150"/>
      <c r="E38" s="151"/>
      <c r="F38" s="149"/>
      <c r="G38" s="150"/>
      <c r="H38" s="150"/>
      <c r="I38" s="150"/>
      <c r="J38" s="151"/>
      <c r="K38" s="142"/>
      <c r="L38" s="142"/>
      <c r="M38" s="108">
        <f>A①_管理部_入力!M38</f>
        <v>-50</v>
      </c>
      <c r="N38" s="108">
        <f>A①_管理部_入力!N38</f>
        <v>-50</v>
      </c>
      <c r="O38" s="108">
        <f>A①_管理部_入力!O38</f>
        <v>-50</v>
      </c>
      <c r="P38" s="108">
        <f>A①_管理部_入力!P38</f>
        <v>-50</v>
      </c>
      <c r="Q38" s="108">
        <f>A①_管理部_入力!Q38</f>
        <v>-50</v>
      </c>
      <c r="R38" s="108">
        <f>A①_管理部_入力!R38</f>
        <v>-50</v>
      </c>
      <c r="S38" s="105">
        <f>SUM(M38:R38)</f>
        <v>-300</v>
      </c>
      <c r="T38" s="105">
        <f>S36+S38</f>
        <v>-600</v>
      </c>
      <c r="U38" s="4"/>
    </row>
    <row r="39" spans="1:21" ht="21.65" customHeight="1" x14ac:dyDescent="0.55000000000000004">
      <c r="B39" s="155" t="s">
        <v>162</v>
      </c>
      <c r="C39" s="152" t="s">
        <v>137</v>
      </c>
      <c r="D39" s="153"/>
      <c r="E39" s="154"/>
      <c r="F39" s="166" t="s">
        <v>165</v>
      </c>
      <c r="G39" s="153"/>
      <c r="H39" s="153"/>
      <c r="I39" s="153"/>
      <c r="J39" s="154"/>
      <c r="K39" s="155" t="s">
        <v>21</v>
      </c>
      <c r="L39" s="155" t="s">
        <v>22</v>
      </c>
      <c r="M39" s="106" t="s">
        <v>5</v>
      </c>
      <c r="N39" s="106" t="s">
        <v>6</v>
      </c>
      <c r="O39" s="106" t="s">
        <v>7</v>
      </c>
      <c r="P39" s="106" t="s">
        <v>8</v>
      </c>
      <c r="Q39" s="106" t="s">
        <v>9</v>
      </c>
      <c r="R39" s="106" t="s">
        <v>10</v>
      </c>
      <c r="S39" s="106" t="s">
        <v>11</v>
      </c>
      <c r="T39" s="107"/>
      <c r="U39" s="4"/>
    </row>
    <row r="40" spans="1:21" ht="22.5" x14ac:dyDescent="0.55000000000000004">
      <c r="B40" s="141"/>
      <c r="C40" s="146"/>
      <c r="D40" s="147"/>
      <c r="E40" s="148"/>
      <c r="F40" s="146"/>
      <c r="G40" s="147"/>
      <c r="H40" s="147"/>
      <c r="I40" s="147"/>
      <c r="J40" s="148"/>
      <c r="K40" s="141"/>
      <c r="L40" s="141"/>
      <c r="M40" s="39">
        <f>A①_管理部_入力!M40</f>
        <v>250</v>
      </c>
      <c r="N40" s="39">
        <f>A①_管理部_入力!N40</f>
        <v>250</v>
      </c>
      <c r="O40" s="39">
        <f>A①_管理部_入力!O40</f>
        <v>250</v>
      </c>
      <c r="P40" s="39">
        <f>A①_管理部_入力!P40</f>
        <v>250</v>
      </c>
      <c r="Q40" s="39">
        <f>A①_管理部_入力!Q40</f>
        <v>250</v>
      </c>
      <c r="R40" s="39">
        <f>A①_管理部_入力!R40</f>
        <v>250</v>
      </c>
      <c r="S40" s="2">
        <f>SUM(M40:R40)</f>
        <v>1500</v>
      </c>
      <c r="T40" s="33"/>
      <c r="U40" s="4"/>
    </row>
    <row r="41" spans="1:21" ht="22.5" x14ac:dyDescent="0.55000000000000004">
      <c r="B41" s="141"/>
      <c r="C41" s="146"/>
      <c r="D41" s="147"/>
      <c r="E41" s="148"/>
      <c r="F41" s="146"/>
      <c r="G41" s="147"/>
      <c r="H41" s="147"/>
      <c r="I41" s="147"/>
      <c r="J41" s="148"/>
      <c r="K41" s="141"/>
      <c r="L41" s="141"/>
      <c r="M41" s="45" t="s">
        <v>13</v>
      </c>
      <c r="N41" s="45" t="s">
        <v>14</v>
      </c>
      <c r="O41" s="45" t="s">
        <v>15</v>
      </c>
      <c r="P41" s="45" t="s">
        <v>16</v>
      </c>
      <c r="Q41" s="45" t="s">
        <v>17</v>
      </c>
      <c r="R41" s="45" t="s">
        <v>18</v>
      </c>
      <c r="S41" s="45" t="s">
        <v>19</v>
      </c>
      <c r="T41" s="45" t="s">
        <v>20</v>
      </c>
      <c r="U41" s="4"/>
    </row>
    <row r="42" spans="1:21" ht="23" thickBot="1" x14ac:dyDescent="0.6">
      <c r="B42" s="142"/>
      <c r="C42" s="149"/>
      <c r="D42" s="150"/>
      <c r="E42" s="151"/>
      <c r="F42" s="149"/>
      <c r="G42" s="150"/>
      <c r="H42" s="150"/>
      <c r="I42" s="150"/>
      <c r="J42" s="151"/>
      <c r="K42" s="142"/>
      <c r="L42" s="142"/>
      <c r="M42" s="108">
        <f>A①_管理部_入力!M42</f>
        <v>250</v>
      </c>
      <c r="N42" s="108">
        <f>A①_管理部_入力!N42</f>
        <v>250</v>
      </c>
      <c r="O42" s="108">
        <f>A①_管理部_入力!O42</f>
        <v>250</v>
      </c>
      <c r="P42" s="108">
        <f>A①_管理部_入力!P42</f>
        <v>250</v>
      </c>
      <c r="Q42" s="108">
        <f>A①_管理部_入力!Q42</f>
        <v>250</v>
      </c>
      <c r="R42" s="108">
        <f>A①_管理部_入力!R42</f>
        <v>250</v>
      </c>
      <c r="S42" s="105">
        <f>SUM(M42:R42)</f>
        <v>1500</v>
      </c>
      <c r="T42" s="105">
        <f>S40+S42</f>
        <v>3000</v>
      </c>
      <c r="U42" s="4"/>
    </row>
    <row r="43" spans="1:21" ht="21.65" customHeight="1" x14ac:dyDescent="0.55000000000000004">
      <c r="B43" s="141" t="s">
        <v>46</v>
      </c>
      <c r="C43" s="146" t="s">
        <v>119</v>
      </c>
      <c r="D43" s="147"/>
      <c r="E43" s="148"/>
      <c r="F43" s="180" t="s">
        <v>138</v>
      </c>
      <c r="G43" s="147"/>
      <c r="H43" s="147"/>
      <c r="I43" s="147"/>
      <c r="J43" s="148"/>
      <c r="K43" s="141" t="s">
        <v>21</v>
      </c>
      <c r="L43" s="141" t="s">
        <v>22</v>
      </c>
      <c r="M43" s="92" t="s">
        <v>5</v>
      </c>
      <c r="N43" s="92" t="s">
        <v>6</v>
      </c>
      <c r="O43" s="92" t="s">
        <v>7</v>
      </c>
      <c r="P43" s="92" t="s">
        <v>8</v>
      </c>
      <c r="Q43" s="92" t="s">
        <v>9</v>
      </c>
      <c r="R43" s="92" t="s">
        <v>10</v>
      </c>
      <c r="S43" s="92" t="s">
        <v>11</v>
      </c>
      <c r="T43" s="33"/>
      <c r="U43" s="4"/>
    </row>
    <row r="44" spans="1:21" ht="22.5" x14ac:dyDescent="0.55000000000000004">
      <c r="B44" s="141"/>
      <c r="C44" s="146"/>
      <c r="D44" s="147"/>
      <c r="E44" s="148"/>
      <c r="F44" s="146"/>
      <c r="G44" s="147"/>
      <c r="H44" s="147"/>
      <c r="I44" s="147"/>
      <c r="J44" s="148"/>
      <c r="K44" s="141"/>
      <c r="L44" s="141"/>
      <c r="M44" s="2">
        <f>M32+M36+M40</f>
        <v>1200</v>
      </c>
      <c r="N44" s="2">
        <f t="shared" ref="N44:R46" si="1">N32+N36+N40</f>
        <v>1200</v>
      </c>
      <c r="O44" s="2">
        <f t="shared" si="1"/>
        <v>1200</v>
      </c>
      <c r="P44" s="2">
        <f t="shared" si="1"/>
        <v>1200</v>
      </c>
      <c r="Q44" s="2">
        <f t="shared" si="1"/>
        <v>1200</v>
      </c>
      <c r="R44" s="2">
        <f t="shared" si="1"/>
        <v>1200</v>
      </c>
      <c r="S44" s="2">
        <f>SUM(M44:R44)</f>
        <v>7200</v>
      </c>
      <c r="T44" s="33"/>
      <c r="U44" s="4"/>
    </row>
    <row r="45" spans="1:21" ht="22.5" x14ac:dyDescent="0.55000000000000004">
      <c r="B45" s="141"/>
      <c r="C45" s="146"/>
      <c r="D45" s="147"/>
      <c r="E45" s="148"/>
      <c r="F45" s="146"/>
      <c r="G45" s="147"/>
      <c r="H45" s="147"/>
      <c r="I45" s="147"/>
      <c r="J45" s="148"/>
      <c r="K45" s="141"/>
      <c r="L45" s="141"/>
      <c r="M45" s="45" t="s">
        <v>13</v>
      </c>
      <c r="N45" s="45" t="s">
        <v>14</v>
      </c>
      <c r="O45" s="45" t="s">
        <v>15</v>
      </c>
      <c r="P45" s="45" t="s">
        <v>16</v>
      </c>
      <c r="Q45" s="45" t="s">
        <v>17</v>
      </c>
      <c r="R45" s="45" t="s">
        <v>18</v>
      </c>
      <c r="S45" s="45" t="s">
        <v>19</v>
      </c>
      <c r="T45" s="45" t="s">
        <v>20</v>
      </c>
      <c r="U45" s="4"/>
    </row>
    <row r="46" spans="1:21" ht="22.5" x14ac:dyDescent="0.55000000000000004">
      <c r="B46" s="176"/>
      <c r="C46" s="177"/>
      <c r="D46" s="178"/>
      <c r="E46" s="179"/>
      <c r="F46" s="177"/>
      <c r="G46" s="178"/>
      <c r="H46" s="178"/>
      <c r="I46" s="178"/>
      <c r="J46" s="179"/>
      <c r="K46" s="176"/>
      <c r="L46" s="176"/>
      <c r="M46" s="2">
        <f>M34+M38+M42</f>
        <v>1200</v>
      </c>
      <c r="N46" s="2">
        <f t="shared" si="1"/>
        <v>1200</v>
      </c>
      <c r="O46" s="2">
        <f t="shared" si="1"/>
        <v>1200</v>
      </c>
      <c r="P46" s="2">
        <f t="shared" si="1"/>
        <v>1200</v>
      </c>
      <c r="Q46" s="2">
        <f t="shared" si="1"/>
        <v>1200</v>
      </c>
      <c r="R46" s="2">
        <f t="shared" si="1"/>
        <v>1200</v>
      </c>
      <c r="S46" s="2">
        <f>SUM(M46:R46)</f>
        <v>7200</v>
      </c>
      <c r="T46" s="2">
        <f>S44+S46</f>
        <v>14400</v>
      </c>
      <c r="U46" s="4"/>
    </row>
    <row r="47" spans="1:21" x14ac:dyDescent="0.55000000000000004">
      <c r="A47" s="4"/>
      <c r="B47" s="4"/>
      <c r="C47" s="4"/>
      <c r="D47" s="4"/>
      <c r="E47" s="4"/>
      <c r="F47" s="4"/>
      <c r="G47" s="4"/>
      <c r="H47" s="4"/>
      <c r="I47" s="4"/>
      <c r="J47" s="4"/>
      <c r="K47" s="4"/>
      <c r="L47" s="4"/>
      <c r="M47" s="4"/>
      <c r="N47" s="4"/>
      <c r="O47" s="4"/>
      <c r="P47" s="4"/>
      <c r="Q47" s="4"/>
      <c r="R47" s="4"/>
      <c r="S47" s="4"/>
      <c r="T47" s="4"/>
      <c r="U47" s="4"/>
    </row>
  </sheetData>
  <mergeCells count="52">
    <mergeCell ref="B43:B46"/>
    <mergeCell ref="C43:E46"/>
    <mergeCell ref="F43:J46"/>
    <mergeCell ref="K43:K46"/>
    <mergeCell ref="L43:L46"/>
    <mergeCell ref="B35:B38"/>
    <mergeCell ref="C35:E38"/>
    <mergeCell ref="F35:J38"/>
    <mergeCell ref="K35:K38"/>
    <mergeCell ref="L35:L38"/>
    <mergeCell ref="B39:B42"/>
    <mergeCell ref="C39:E42"/>
    <mergeCell ref="F39:J42"/>
    <mergeCell ref="K39:K42"/>
    <mergeCell ref="L39:L42"/>
    <mergeCell ref="B27:B30"/>
    <mergeCell ref="C27:E30"/>
    <mergeCell ref="F27:J30"/>
    <mergeCell ref="K27:K30"/>
    <mergeCell ref="L27:L30"/>
    <mergeCell ref="B31:B34"/>
    <mergeCell ref="C31:E34"/>
    <mergeCell ref="F31:J34"/>
    <mergeCell ref="K31:K34"/>
    <mergeCell ref="L31:L34"/>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19:C19"/>
    <mergeCell ref="B2:I2"/>
    <mergeCell ref="J2:L2"/>
    <mergeCell ref="B4:T4"/>
    <mergeCell ref="B5:T5"/>
    <mergeCell ref="C7:E7"/>
    <mergeCell ref="G7:I7"/>
    <mergeCell ref="B9:T9"/>
    <mergeCell ref="B11:T11"/>
    <mergeCell ref="D15:E15"/>
    <mergeCell ref="D16:E16"/>
    <mergeCell ref="D17:E17"/>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U106"/>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71" t="s">
        <v>27</v>
      </c>
      <c r="C2" s="171"/>
      <c r="D2" s="171"/>
      <c r="E2" s="171"/>
      <c r="F2" s="171"/>
      <c r="G2" s="171"/>
      <c r="H2" s="171"/>
      <c r="I2" s="171"/>
      <c r="J2" s="181" t="str">
        <f>A①_営業部_入力!J2</f>
        <v>第4-５問</v>
      </c>
      <c r="K2" s="181"/>
      <c r="L2" s="181"/>
      <c r="M2" s="40" t="str">
        <f>A①_営業部_入力!M2</f>
        <v>部門別月次予算PL（その４-５）</v>
      </c>
      <c r="N2" s="40"/>
      <c r="O2" s="40"/>
      <c r="P2" s="40"/>
      <c r="Q2" s="40"/>
      <c r="R2" s="40"/>
      <c r="S2" s="40"/>
      <c r="T2" s="7"/>
    </row>
    <row r="3" spans="2:20" ht="31.5" x14ac:dyDescent="1.05">
      <c r="B3" s="8"/>
      <c r="C3" s="30" t="s">
        <v>34</v>
      </c>
      <c r="D3" s="8"/>
      <c r="E3" s="8"/>
      <c r="F3" s="8"/>
      <c r="G3" s="30" t="s">
        <v>152</v>
      </c>
      <c r="H3" s="8"/>
      <c r="I3" s="8"/>
      <c r="J3" s="41" t="s">
        <v>53</v>
      </c>
      <c r="K3" s="9"/>
      <c r="L3" s="9"/>
      <c r="M3" s="9"/>
      <c r="N3" s="9"/>
      <c r="O3" s="9"/>
      <c r="P3" s="9"/>
      <c r="Q3" s="9"/>
      <c r="R3" s="9"/>
      <c r="S3" s="9"/>
      <c r="T3" s="10"/>
    </row>
    <row r="4" spans="2:20" ht="22.5" x14ac:dyDescent="0.55000000000000004">
      <c r="B4" s="173" t="s">
        <v>0</v>
      </c>
      <c r="C4" s="174"/>
      <c r="D4" s="174"/>
      <c r="E4" s="174"/>
      <c r="F4" s="174"/>
      <c r="G4" s="174"/>
      <c r="H4" s="174"/>
      <c r="I4" s="174"/>
      <c r="J4" s="174"/>
      <c r="K4" s="174"/>
      <c r="L4" s="174"/>
      <c r="M4" s="174"/>
      <c r="N4" s="174"/>
      <c r="O4" s="174"/>
      <c r="P4" s="174"/>
      <c r="Q4" s="174"/>
      <c r="R4" s="174"/>
      <c r="S4" s="174"/>
      <c r="T4" s="175"/>
    </row>
    <row r="5" spans="2:20" ht="67.75" customHeight="1" x14ac:dyDescent="0.55000000000000004">
      <c r="B5" s="125" t="s">
        <v>55</v>
      </c>
      <c r="C5" s="126"/>
      <c r="D5" s="126"/>
      <c r="E5" s="126"/>
      <c r="F5" s="126"/>
      <c r="G5" s="126"/>
      <c r="H5" s="126"/>
      <c r="I5" s="126"/>
      <c r="J5" s="126"/>
      <c r="K5" s="126"/>
      <c r="L5" s="126"/>
      <c r="M5" s="126"/>
      <c r="N5" s="126"/>
      <c r="O5" s="126"/>
      <c r="P5" s="126"/>
      <c r="Q5" s="126"/>
      <c r="R5" s="126"/>
      <c r="S5" s="126"/>
      <c r="T5" s="127"/>
    </row>
    <row r="6" spans="2:20" ht="6" customHeight="1" x14ac:dyDescent="0.55000000000000004"/>
    <row r="7" spans="2:20" ht="28.5" x14ac:dyDescent="0.95">
      <c r="B7" s="12">
        <v>1</v>
      </c>
      <c r="C7" s="167" t="s">
        <v>51</v>
      </c>
      <c r="D7" s="168"/>
      <c r="E7" s="169"/>
      <c r="F7" s="11">
        <v>1</v>
      </c>
      <c r="G7" s="170" t="s">
        <v>421</v>
      </c>
      <c r="H7" s="170"/>
      <c r="I7" s="17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25"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26"/>
      <c r="D9" s="126"/>
      <c r="E9" s="126"/>
      <c r="F9" s="126"/>
      <c r="G9" s="126"/>
      <c r="H9" s="126"/>
      <c r="I9" s="126"/>
      <c r="J9" s="126"/>
      <c r="K9" s="126"/>
      <c r="L9" s="126"/>
      <c r="M9" s="126"/>
      <c r="N9" s="126"/>
      <c r="O9" s="126"/>
      <c r="P9" s="126"/>
      <c r="Q9" s="126"/>
      <c r="R9" s="126"/>
      <c r="S9" s="126"/>
      <c r="T9" s="127"/>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25"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26"/>
      <c r="D11" s="126"/>
      <c r="E11" s="126"/>
      <c r="F11" s="126"/>
      <c r="G11" s="126"/>
      <c r="H11" s="126"/>
      <c r="I11" s="126"/>
      <c r="J11" s="126"/>
      <c r="K11" s="126"/>
      <c r="L11" s="126"/>
      <c r="M11" s="126"/>
      <c r="N11" s="126"/>
      <c r="O11" s="126"/>
      <c r="P11" s="126"/>
      <c r="Q11" s="126"/>
      <c r="R11" s="126"/>
      <c r="S11" s="126"/>
      <c r="T11" s="127"/>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50"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36" t="s">
        <v>58</v>
      </c>
      <c r="E15" s="137"/>
      <c r="F15" s="47"/>
      <c r="G15" s="47" t="s">
        <v>71</v>
      </c>
      <c r="H15" s="47"/>
      <c r="I15" s="47"/>
      <c r="J15" s="47"/>
      <c r="K15" s="47"/>
      <c r="L15" s="47"/>
      <c r="M15" s="47"/>
      <c r="N15" s="47"/>
      <c r="O15" s="47"/>
      <c r="P15" s="47"/>
      <c r="Q15" s="47"/>
      <c r="R15" s="47"/>
      <c r="S15" s="47"/>
      <c r="T15" s="48"/>
    </row>
    <row r="16" spans="2:20" ht="19.75" customHeight="1" thickBot="1" x14ac:dyDescent="0.6">
      <c r="B16" s="46"/>
      <c r="C16" s="47"/>
      <c r="D16" s="136" t="s">
        <v>60</v>
      </c>
      <c r="E16" s="137"/>
      <c r="F16" s="47"/>
      <c r="G16" s="47" t="s">
        <v>95</v>
      </c>
      <c r="H16" s="47"/>
      <c r="I16" s="47"/>
      <c r="J16" s="47"/>
      <c r="K16" s="47"/>
      <c r="L16" s="47"/>
      <c r="M16" s="47"/>
      <c r="N16" s="47"/>
      <c r="O16" s="47"/>
      <c r="P16" s="47"/>
      <c r="Q16" s="47"/>
      <c r="R16" s="47"/>
      <c r="S16" s="47"/>
      <c r="T16" s="48"/>
    </row>
    <row r="17" spans="2:21" ht="19.75" customHeight="1" thickBot="1" x14ac:dyDescent="0.6">
      <c r="B17" s="46"/>
      <c r="C17" s="47"/>
      <c r="D17" s="123" t="s">
        <v>61</v>
      </c>
      <c r="E17" s="124"/>
      <c r="F17" s="47"/>
      <c r="G17" s="47" t="s">
        <v>95</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123" t="s">
        <v>62</v>
      </c>
      <c r="C19" s="124"/>
      <c r="D19" s="47"/>
      <c r="E19" s="47"/>
      <c r="F19" s="47"/>
      <c r="G19" s="47"/>
      <c r="H19" s="47"/>
      <c r="I19" s="47"/>
      <c r="J19" s="47"/>
      <c r="K19" s="47"/>
      <c r="L19" s="47"/>
      <c r="M19" s="47"/>
      <c r="N19" s="47"/>
      <c r="O19" s="47"/>
      <c r="P19" s="47"/>
      <c r="Q19" s="47"/>
      <c r="R19" s="47"/>
      <c r="S19" s="47"/>
      <c r="T19" s="48"/>
    </row>
    <row r="20" spans="2:21" ht="19.75" customHeight="1" thickBot="1" x14ac:dyDescent="0.6">
      <c r="B20" s="136" t="s">
        <v>63</v>
      </c>
      <c r="C20" s="137"/>
      <c r="D20" s="136" t="s">
        <v>64</v>
      </c>
      <c r="E20" s="138"/>
      <c r="F20" s="138"/>
      <c r="G20" s="137"/>
      <c r="H20" s="123" t="s">
        <v>65</v>
      </c>
      <c r="I20" s="139"/>
      <c r="J20" s="139"/>
      <c r="K20" s="124"/>
      <c r="L20" s="136" t="s">
        <v>66</v>
      </c>
      <c r="M20" s="137"/>
      <c r="N20" s="123" t="s">
        <v>67</v>
      </c>
      <c r="O20" s="124"/>
      <c r="P20" s="123" t="s">
        <v>68</v>
      </c>
      <c r="Q20" s="124"/>
      <c r="R20" s="134" t="s">
        <v>69</v>
      </c>
      <c r="S20" s="135"/>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128" t="s">
        <v>167</v>
      </c>
      <c r="C22" s="129"/>
      <c r="D22" s="129"/>
      <c r="E22" s="129"/>
      <c r="F22" s="129"/>
      <c r="G22" s="129"/>
      <c r="H22" s="129"/>
      <c r="I22" s="129"/>
      <c r="J22" s="129"/>
      <c r="K22" s="129"/>
      <c r="L22" s="129"/>
      <c r="M22" s="129"/>
      <c r="N22" s="129"/>
      <c r="O22" s="129"/>
      <c r="P22" s="129"/>
      <c r="Q22" s="129"/>
      <c r="R22" s="129"/>
      <c r="S22" s="129"/>
      <c r="T22" s="130"/>
    </row>
    <row r="23" spans="2:21" ht="22.5" x14ac:dyDescent="0.55000000000000004">
      <c r="B23" s="38" t="s">
        <v>1</v>
      </c>
      <c r="C23" s="131" t="s">
        <v>2</v>
      </c>
      <c r="D23" s="132"/>
      <c r="E23" s="133"/>
      <c r="F23" s="131" t="s">
        <v>12</v>
      </c>
      <c r="G23" s="132"/>
      <c r="H23" s="132"/>
      <c r="I23" s="132"/>
      <c r="J23" s="133"/>
      <c r="K23" s="44" t="s">
        <v>3</v>
      </c>
      <c r="L23" s="44" t="s">
        <v>4</v>
      </c>
      <c r="M23" s="45" t="s">
        <v>5</v>
      </c>
      <c r="N23" s="45" t="s">
        <v>6</v>
      </c>
      <c r="O23" s="45" t="s">
        <v>7</v>
      </c>
      <c r="P23" s="45" t="s">
        <v>8</v>
      </c>
      <c r="Q23" s="45" t="s">
        <v>9</v>
      </c>
      <c r="R23" s="45" t="s">
        <v>10</v>
      </c>
      <c r="S23" s="45" t="s">
        <v>11</v>
      </c>
      <c r="T23" s="37"/>
    </row>
    <row r="24" spans="2:21" ht="22.5" x14ac:dyDescent="0.55000000000000004">
      <c r="B24" s="141" t="s">
        <v>141</v>
      </c>
      <c r="C24" s="146" t="s">
        <v>24</v>
      </c>
      <c r="D24" s="147"/>
      <c r="E24" s="148"/>
      <c r="F24" s="180" t="s">
        <v>159</v>
      </c>
      <c r="G24" s="147"/>
      <c r="H24" s="147"/>
      <c r="I24" s="147"/>
      <c r="J24" s="148"/>
      <c r="K24" s="141" t="s">
        <v>21</v>
      </c>
      <c r="L24" s="141" t="s">
        <v>22</v>
      </c>
      <c r="M24" s="39">
        <f>A①_営業部_入力!M32</f>
        <v>9500</v>
      </c>
      <c r="N24" s="39">
        <f>A①_営業部_入力!N32</f>
        <v>10450</v>
      </c>
      <c r="O24" s="39">
        <f>A①_営業部_入力!O32</f>
        <v>11495</v>
      </c>
      <c r="P24" s="39">
        <f>A①_営業部_入力!P32</f>
        <v>12635</v>
      </c>
      <c r="Q24" s="39">
        <f>A①_営業部_入力!Q32</f>
        <v>13870</v>
      </c>
      <c r="R24" s="39">
        <f>A①_営業部_入力!R32</f>
        <v>15200</v>
      </c>
      <c r="S24" s="2">
        <f>SUM(M24:R24)</f>
        <v>73150</v>
      </c>
      <c r="T24" s="33"/>
    </row>
    <row r="25" spans="2:21" ht="22.5" x14ac:dyDescent="0.55000000000000004">
      <c r="B25" s="141"/>
      <c r="C25" s="146"/>
      <c r="D25" s="147"/>
      <c r="E25" s="148"/>
      <c r="F25" s="146"/>
      <c r="G25" s="147"/>
      <c r="H25" s="147"/>
      <c r="I25" s="147"/>
      <c r="J25" s="148"/>
      <c r="K25" s="141"/>
      <c r="L25" s="141"/>
      <c r="M25" s="45" t="s">
        <v>13</v>
      </c>
      <c r="N25" s="45" t="s">
        <v>14</v>
      </c>
      <c r="O25" s="45" t="s">
        <v>15</v>
      </c>
      <c r="P25" s="45" t="s">
        <v>16</v>
      </c>
      <c r="Q25" s="45" t="s">
        <v>17</v>
      </c>
      <c r="R25" s="45" t="s">
        <v>18</v>
      </c>
      <c r="S25" s="45" t="s">
        <v>19</v>
      </c>
      <c r="T25" s="45" t="s">
        <v>20</v>
      </c>
      <c r="U25" s="3"/>
    </row>
    <row r="26" spans="2:21" ht="23" thickBot="1" x14ac:dyDescent="0.6">
      <c r="B26" s="142"/>
      <c r="C26" s="149"/>
      <c r="D26" s="150"/>
      <c r="E26" s="151"/>
      <c r="F26" s="149"/>
      <c r="G26" s="150"/>
      <c r="H26" s="150"/>
      <c r="I26" s="150"/>
      <c r="J26" s="151"/>
      <c r="K26" s="142"/>
      <c r="L26" s="142"/>
      <c r="M26" s="108">
        <f>A①_営業部_入力!M34</f>
        <v>16720</v>
      </c>
      <c r="N26" s="108">
        <f>A①_営業部_入力!N34</f>
        <v>18335</v>
      </c>
      <c r="O26" s="108">
        <f>A①_営業部_入力!O34</f>
        <v>20140</v>
      </c>
      <c r="P26" s="108">
        <f>A①_営業部_入力!P34</f>
        <v>22135</v>
      </c>
      <c r="Q26" s="108">
        <f>A①_営業部_入力!Q34</f>
        <v>24320</v>
      </c>
      <c r="R26" s="108">
        <f>A①_営業部_入力!R34</f>
        <v>26695</v>
      </c>
      <c r="S26" s="105">
        <f>SUM(M26:R26)</f>
        <v>128345</v>
      </c>
      <c r="T26" s="105">
        <f>S24+S26</f>
        <v>201495</v>
      </c>
      <c r="U26" s="4"/>
    </row>
    <row r="27" spans="2:21" ht="22.5" x14ac:dyDescent="0.55000000000000004">
      <c r="B27" s="155" t="s">
        <v>142</v>
      </c>
      <c r="C27" s="152" t="s">
        <v>169</v>
      </c>
      <c r="D27" s="153"/>
      <c r="E27" s="154"/>
      <c r="F27" s="166" t="s">
        <v>168</v>
      </c>
      <c r="G27" s="153"/>
      <c r="H27" s="153"/>
      <c r="I27" s="153"/>
      <c r="J27" s="154"/>
      <c r="K27" s="155" t="s">
        <v>21</v>
      </c>
      <c r="L27" s="155" t="s">
        <v>22</v>
      </c>
      <c r="M27" s="106" t="s">
        <v>5</v>
      </c>
      <c r="N27" s="106" t="s">
        <v>6</v>
      </c>
      <c r="O27" s="106" t="s">
        <v>7</v>
      </c>
      <c r="P27" s="106" t="s">
        <v>8</v>
      </c>
      <c r="Q27" s="106" t="s">
        <v>9</v>
      </c>
      <c r="R27" s="106" t="s">
        <v>10</v>
      </c>
      <c r="S27" s="106" t="s">
        <v>11</v>
      </c>
      <c r="T27" s="107"/>
      <c r="U27" s="4"/>
    </row>
    <row r="28" spans="2:21" ht="22.5" x14ac:dyDescent="0.55000000000000004">
      <c r="B28" s="141"/>
      <c r="C28" s="146"/>
      <c r="D28" s="147"/>
      <c r="E28" s="148"/>
      <c r="F28" s="146"/>
      <c r="G28" s="147"/>
      <c r="H28" s="147"/>
      <c r="I28" s="147"/>
      <c r="J28" s="148"/>
      <c r="K28" s="141"/>
      <c r="L28" s="141"/>
      <c r="M28" s="39">
        <f>A①_購買部_入力!M56</f>
        <v>17100</v>
      </c>
      <c r="N28" s="39">
        <f>A①_購買部_入力!N56</f>
        <v>17100</v>
      </c>
      <c r="O28" s="39">
        <f>A①_購買部_入力!O56</f>
        <v>17100</v>
      </c>
      <c r="P28" s="39">
        <f>A①_購買部_入力!P56</f>
        <v>17100</v>
      </c>
      <c r="Q28" s="39">
        <f>A①_購買部_入力!Q56</f>
        <v>17100</v>
      </c>
      <c r="R28" s="39">
        <f>A①_購買部_入力!R56</f>
        <v>17100</v>
      </c>
      <c r="S28" s="2">
        <f>SUM(M28:R28)</f>
        <v>102600</v>
      </c>
      <c r="T28" s="33"/>
      <c r="U28" s="4"/>
    </row>
    <row r="29" spans="2:21" ht="22.5" x14ac:dyDescent="0.55000000000000004">
      <c r="B29" s="141"/>
      <c r="C29" s="146"/>
      <c r="D29" s="147"/>
      <c r="E29" s="148"/>
      <c r="F29" s="146"/>
      <c r="G29" s="147"/>
      <c r="H29" s="147"/>
      <c r="I29" s="147"/>
      <c r="J29" s="148"/>
      <c r="K29" s="141"/>
      <c r="L29" s="141"/>
      <c r="M29" s="45" t="s">
        <v>13</v>
      </c>
      <c r="N29" s="45" t="s">
        <v>14</v>
      </c>
      <c r="O29" s="45" t="s">
        <v>15</v>
      </c>
      <c r="P29" s="45" t="s">
        <v>16</v>
      </c>
      <c r="Q29" s="45" t="s">
        <v>17</v>
      </c>
      <c r="R29" s="45" t="s">
        <v>18</v>
      </c>
      <c r="S29" s="45" t="s">
        <v>19</v>
      </c>
      <c r="T29" s="45" t="s">
        <v>20</v>
      </c>
      <c r="U29" s="4"/>
    </row>
    <row r="30" spans="2:21" ht="23" thickBot="1" x14ac:dyDescent="0.6">
      <c r="B30" s="142"/>
      <c r="C30" s="149"/>
      <c r="D30" s="150"/>
      <c r="E30" s="151"/>
      <c r="F30" s="149"/>
      <c r="G30" s="150"/>
      <c r="H30" s="150"/>
      <c r="I30" s="150"/>
      <c r="J30" s="151"/>
      <c r="K30" s="142"/>
      <c r="L30" s="142"/>
      <c r="M30" s="108">
        <f>A①_購買部_入力!M58</f>
        <v>17100</v>
      </c>
      <c r="N30" s="108">
        <f>A①_購買部_入力!N58</f>
        <v>17100</v>
      </c>
      <c r="O30" s="108">
        <f>A①_購買部_入力!O58</f>
        <v>17100</v>
      </c>
      <c r="P30" s="108">
        <f>A①_購買部_入力!P58</f>
        <v>17100</v>
      </c>
      <c r="Q30" s="108">
        <f>A①_購買部_入力!Q58</f>
        <v>17100</v>
      </c>
      <c r="R30" s="108">
        <f>A①_購買部_入力!R58</f>
        <v>17100</v>
      </c>
      <c r="S30" s="105">
        <f>SUM(M30:R30)</f>
        <v>102600</v>
      </c>
      <c r="T30" s="105">
        <f>S28+S30</f>
        <v>205200</v>
      </c>
      <c r="U30" s="4"/>
    </row>
    <row r="31" spans="2:21" ht="21.65" customHeight="1" x14ac:dyDescent="0.55000000000000004">
      <c r="B31" s="155" t="s">
        <v>142</v>
      </c>
      <c r="C31" s="152" t="s">
        <v>170</v>
      </c>
      <c r="D31" s="153"/>
      <c r="E31" s="154"/>
      <c r="F31" s="166" t="s">
        <v>168</v>
      </c>
      <c r="G31" s="153"/>
      <c r="H31" s="153"/>
      <c r="I31" s="153"/>
      <c r="J31" s="154"/>
      <c r="K31" s="155" t="s">
        <v>21</v>
      </c>
      <c r="L31" s="155" t="s">
        <v>22</v>
      </c>
      <c r="M31" s="106" t="s">
        <v>5</v>
      </c>
      <c r="N31" s="106" t="s">
        <v>6</v>
      </c>
      <c r="O31" s="106" t="s">
        <v>7</v>
      </c>
      <c r="P31" s="106" t="s">
        <v>8</v>
      </c>
      <c r="Q31" s="106" t="s">
        <v>9</v>
      </c>
      <c r="R31" s="106" t="s">
        <v>10</v>
      </c>
      <c r="S31" s="106" t="s">
        <v>11</v>
      </c>
      <c r="T31" s="107"/>
      <c r="U31" s="4"/>
    </row>
    <row r="32" spans="2:21" ht="22.5" x14ac:dyDescent="0.55000000000000004">
      <c r="B32" s="141"/>
      <c r="C32" s="146"/>
      <c r="D32" s="147"/>
      <c r="E32" s="148"/>
      <c r="F32" s="146"/>
      <c r="G32" s="147"/>
      <c r="H32" s="147"/>
      <c r="I32" s="147"/>
      <c r="J32" s="148"/>
      <c r="K32" s="141"/>
      <c r="L32" s="141"/>
      <c r="M32" s="39">
        <f>A①_購買部_入力!M60</f>
        <v>11400</v>
      </c>
      <c r="N32" s="39">
        <f>A①_購買部_入力!N60</f>
        <v>10830</v>
      </c>
      <c r="O32" s="39">
        <f>A①_購買部_入力!O60</f>
        <v>10203</v>
      </c>
      <c r="P32" s="39">
        <f>A①_購買部_入力!P60</f>
        <v>9519</v>
      </c>
      <c r="Q32" s="39">
        <f>A①_購買部_入力!Q60</f>
        <v>8778</v>
      </c>
      <c r="R32" s="39">
        <f>A①_購買部_入力!R60</f>
        <v>7980</v>
      </c>
      <c r="S32" s="2">
        <f>SUM(M32:R32)</f>
        <v>58710</v>
      </c>
      <c r="T32" s="33"/>
      <c r="U32" s="4"/>
    </row>
    <row r="33" spans="2:21" ht="22.5" x14ac:dyDescent="0.55000000000000004">
      <c r="B33" s="141"/>
      <c r="C33" s="146"/>
      <c r="D33" s="147"/>
      <c r="E33" s="148"/>
      <c r="F33" s="146"/>
      <c r="G33" s="147"/>
      <c r="H33" s="147"/>
      <c r="I33" s="147"/>
      <c r="J33" s="148"/>
      <c r="K33" s="141"/>
      <c r="L33" s="141"/>
      <c r="M33" s="45" t="s">
        <v>13</v>
      </c>
      <c r="N33" s="45" t="s">
        <v>14</v>
      </c>
      <c r="O33" s="45" t="s">
        <v>15</v>
      </c>
      <c r="P33" s="45" t="s">
        <v>16</v>
      </c>
      <c r="Q33" s="45" t="s">
        <v>17</v>
      </c>
      <c r="R33" s="45" t="s">
        <v>18</v>
      </c>
      <c r="S33" s="45" t="s">
        <v>19</v>
      </c>
      <c r="T33" s="45" t="s">
        <v>20</v>
      </c>
      <c r="U33" s="4"/>
    </row>
    <row r="34" spans="2:21" ht="23" thickBot="1" x14ac:dyDescent="0.6">
      <c r="B34" s="142"/>
      <c r="C34" s="149"/>
      <c r="D34" s="150"/>
      <c r="E34" s="151"/>
      <c r="F34" s="149"/>
      <c r="G34" s="150"/>
      <c r="H34" s="150"/>
      <c r="I34" s="150"/>
      <c r="J34" s="151"/>
      <c r="K34" s="142"/>
      <c r="L34" s="142"/>
      <c r="M34" s="108">
        <f>A①_購買部_入力!M62</f>
        <v>7068</v>
      </c>
      <c r="N34" s="108">
        <f>A①_購買部_入力!N62</f>
        <v>6099</v>
      </c>
      <c r="O34" s="108">
        <f>A①_購買部_入力!O62</f>
        <v>5016</v>
      </c>
      <c r="P34" s="108">
        <f>A①_購買部_入力!P62</f>
        <v>3819</v>
      </c>
      <c r="Q34" s="108">
        <f>A①_購買部_入力!Q62</f>
        <v>2508</v>
      </c>
      <c r="R34" s="108">
        <f>A①_購買部_入力!R62</f>
        <v>1083</v>
      </c>
      <c r="S34" s="105">
        <f>SUM(M34:R34)</f>
        <v>25593</v>
      </c>
      <c r="T34" s="105">
        <f>S32+S34</f>
        <v>84303</v>
      </c>
      <c r="U34" s="4"/>
    </row>
    <row r="35" spans="2:21" ht="21.65" customHeight="1" x14ac:dyDescent="0.55000000000000004">
      <c r="B35" s="155" t="s">
        <v>142</v>
      </c>
      <c r="C35" s="152" t="s">
        <v>156</v>
      </c>
      <c r="D35" s="153"/>
      <c r="E35" s="154"/>
      <c r="F35" s="166" t="s">
        <v>168</v>
      </c>
      <c r="G35" s="153"/>
      <c r="H35" s="153"/>
      <c r="I35" s="153"/>
      <c r="J35" s="154"/>
      <c r="K35" s="155" t="s">
        <v>21</v>
      </c>
      <c r="L35" s="155" t="s">
        <v>22</v>
      </c>
      <c r="M35" s="106" t="s">
        <v>5</v>
      </c>
      <c r="N35" s="106" t="s">
        <v>6</v>
      </c>
      <c r="O35" s="106" t="s">
        <v>7</v>
      </c>
      <c r="P35" s="106" t="s">
        <v>8</v>
      </c>
      <c r="Q35" s="106" t="s">
        <v>9</v>
      </c>
      <c r="R35" s="106" t="s">
        <v>10</v>
      </c>
      <c r="S35" s="106" t="s">
        <v>11</v>
      </c>
      <c r="T35" s="107"/>
      <c r="U35" s="4"/>
    </row>
    <row r="36" spans="2:21" ht="22.5" x14ac:dyDescent="0.55000000000000004">
      <c r="B36" s="141"/>
      <c r="C36" s="146"/>
      <c r="D36" s="147"/>
      <c r="E36" s="148"/>
      <c r="F36" s="146"/>
      <c r="G36" s="147"/>
      <c r="H36" s="147"/>
      <c r="I36" s="147"/>
      <c r="J36" s="148"/>
      <c r="K36" s="141"/>
      <c r="L36" s="141"/>
      <c r="M36" s="39">
        <f>M28-M32</f>
        <v>5700</v>
      </c>
      <c r="N36" s="39">
        <f t="shared" ref="N36:R38" si="0">N28-N32</f>
        <v>6270</v>
      </c>
      <c r="O36" s="39">
        <f t="shared" si="0"/>
        <v>6897</v>
      </c>
      <c r="P36" s="39">
        <f t="shared" si="0"/>
        <v>7581</v>
      </c>
      <c r="Q36" s="39">
        <f t="shared" si="0"/>
        <v>8322</v>
      </c>
      <c r="R36" s="39">
        <f t="shared" si="0"/>
        <v>9120</v>
      </c>
      <c r="S36" s="2">
        <f>SUM(M36:R36)</f>
        <v>43890</v>
      </c>
      <c r="T36" s="33"/>
      <c r="U36" s="4"/>
    </row>
    <row r="37" spans="2:21" ht="22.5" x14ac:dyDescent="0.55000000000000004">
      <c r="B37" s="141"/>
      <c r="C37" s="146"/>
      <c r="D37" s="147"/>
      <c r="E37" s="148"/>
      <c r="F37" s="146"/>
      <c r="G37" s="147"/>
      <c r="H37" s="147"/>
      <c r="I37" s="147"/>
      <c r="J37" s="148"/>
      <c r="K37" s="141"/>
      <c r="L37" s="141"/>
      <c r="M37" s="45" t="s">
        <v>13</v>
      </c>
      <c r="N37" s="45" t="s">
        <v>14</v>
      </c>
      <c r="O37" s="45" t="s">
        <v>15</v>
      </c>
      <c r="P37" s="45" t="s">
        <v>16</v>
      </c>
      <c r="Q37" s="45" t="s">
        <v>17</v>
      </c>
      <c r="R37" s="45" t="s">
        <v>18</v>
      </c>
      <c r="S37" s="45" t="s">
        <v>19</v>
      </c>
      <c r="T37" s="45" t="s">
        <v>20</v>
      </c>
      <c r="U37" s="4"/>
    </row>
    <row r="38" spans="2:21" ht="23" thickBot="1" x14ac:dyDescent="0.6">
      <c r="B38" s="142"/>
      <c r="C38" s="149"/>
      <c r="D38" s="150"/>
      <c r="E38" s="151"/>
      <c r="F38" s="149"/>
      <c r="G38" s="150"/>
      <c r="H38" s="150"/>
      <c r="I38" s="150"/>
      <c r="J38" s="151"/>
      <c r="K38" s="142"/>
      <c r="L38" s="142"/>
      <c r="M38" s="108">
        <f>M30-M34</f>
        <v>10032</v>
      </c>
      <c r="N38" s="108">
        <f t="shared" si="0"/>
        <v>11001</v>
      </c>
      <c r="O38" s="108">
        <f t="shared" si="0"/>
        <v>12084</v>
      </c>
      <c r="P38" s="108">
        <f t="shared" si="0"/>
        <v>13281</v>
      </c>
      <c r="Q38" s="108">
        <f t="shared" si="0"/>
        <v>14592</v>
      </c>
      <c r="R38" s="108">
        <f t="shared" si="0"/>
        <v>16017</v>
      </c>
      <c r="S38" s="105">
        <f>SUM(M38:R38)</f>
        <v>77007</v>
      </c>
      <c r="T38" s="105">
        <f>S36+S38</f>
        <v>120897</v>
      </c>
      <c r="U38" s="4"/>
    </row>
    <row r="39" spans="2:21" ht="21.65" customHeight="1" x14ac:dyDescent="0.55000000000000004">
      <c r="B39" s="155" t="s">
        <v>39</v>
      </c>
      <c r="C39" s="152" t="s">
        <v>78</v>
      </c>
      <c r="D39" s="153"/>
      <c r="E39" s="154"/>
      <c r="F39" s="166" t="s">
        <v>160</v>
      </c>
      <c r="G39" s="153"/>
      <c r="H39" s="153"/>
      <c r="I39" s="153"/>
      <c r="J39" s="154"/>
      <c r="K39" s="155" t="s">
        <v>21</v>
      </c>
      <c r="L39" s="155" t="s">
        <v>22</v>
      </c>
      <c r="M39" s="106" t="s">
        <v>5</v>
      </c>
      <c r="N39" s="106" t="s">
        <v>6</v>
      </c>
      <c r="O39" s="106" t="s">
        <v>7</v>
      </c>
      <c r="P39" s="106" t="s">
        <v>8</v>
      </c>
      <c r="Q39" s="106" t="s">
        <v>9</v>
      </c>
      <c r="R39" s="106" t="s">
        <v>10</v>
      </c>
      <c r="S39" s="106" t="s">
        <v>11</v>
      </c>
      <c r="T39" s="107"/>
      <c r="U39" s="4"/>
    </row>
    <row r="40" spans="2:21" ht="22.5" x14ac:dyDescent="0.55000000000000004">
      <c r="B40" s="141"/>
      <c r="C40" s="146"/>
      <c r="D40" s="147"/>
      <c r="E40" s="148"/>
      <c r="F40" s="146"/>
      <c r="G40" s="147"/>
      <c r="H40" s="147"/>
      <c r="I40" s="147"/>
      <c r="J40" s="148"/>
      <c r="K40" s="141"/>
      <c r="L40" s="141"/>
      <c r="M40" s="39">
        <f>A①_営業部_入力!M48</f>
        <v>950</v>
      </c>
      <c r="N40" s="39">
        <f>A①_営業部_入力!N48</f>
        <v>1045</v>
      </c>
      <c r="O40" s="39">
        <f>A①_営業部_入力!O48</f>
        <v>1150</v>
      </c>
      <c r="P40" s="39">
        <f>A①_営業部_入力!P48</f>
        <v>1264</v>
      </c>
      <c r="Q40" s="39">
        <f>A①_営業部_入力!Q48</f>
        <v>1387</v>
      </c>
      <c r="R40" s="39">
        <f>A①_営業部_入力!R48</f>
        <v>1520</v>
      </c>
      <c r="S40" s="2">
        <f>SUM(M40:R40)</f>
        <v>7316</v>
      </c>
      <c r="T40" s="33"/>
      <c r="U40" s="4"/>
    </row>
    <row r="41" spans="2:21" ht="22.5" x14ac:dyDescent="0.55000000000000004">
      <c r="B41" s="141"/>
      <c r="C41" s="146"/>
      <c r="D41" s="147"/>
      <c r="E41" s="148"/>
      <c r="F41" s="146"/>
      <c r="G41" s="147"/>
      <c r="H41" s="147"/>
      <c r="I41" s="147"/>
      <c r="J41" s="148"/>
      <c r="K41" s="141"/>
      <c r="L41" s="141"/>
      <c r="M41" s="45" t="s">
        <v>13</v>
      </c>
      <c r="N41" s="45" t="s">
        <v>14</v>
      </c>
      <c r="O41" s="45" t="s">
        <v>15</v>
      </c>
      <c r="P41" s="45" t="s">
        <v>16</v>
      </c>
      <c r="Q41" s="45" t="s">
        <v>17</v>
      </c>
      <c r="R41" s="45" t="s">
        <v>18</v>
      </c>
      <c r="S41" s="45" t="s">
        <v>19</v>
      </c>
      <c r="T41" s="45" t="s">
        <v>20</v>
      </c>
      <c r="U41" s="4"/>
    </row>
    <row r="42" spans="2:21" ht="23" thickBot="1" x14ac:dyDescent="0.6">
      <c r="B42" s="142"/>
      <c r="C42" s="149"/>
      <c r="D42" s="150"/>
      <c r="E42" s="151"/>
      <c r="F42" s="149"/>
      <c r="G42" s="150"/>
      <c r="H42" s="150"/>
      <c r="I42" s="150"/>
      <c r="J42" s="151"/>
      <c r="K42" s="142"/>
      <c r="L42" s="142"/>
      <c r="M42" s="108">
        <f>A①_営業部_入力!M50</f>
        <v>1672</v>
      </c>
      <c r="N42" s="108">
        <f>A①_営業部_入力!N50</f>
        <v>1834</v>
      </c>
      <c r="O42" s="108">
        <f>A①_営業部_入力!O50</f>
        <v>2014</v>
      </c>
      <c r="P42" s="108">
        <f>A①_営業部_入力!P50</f>
        <v>2214</v>
      </c>
      <c r="Q42" s="108">
        <f>A①_営業部_入力!Q50</f>
        <v>2432</v>
      </c>
      <c r="R42" s="108">
        <f>A①_営業部_入力!R50</f>
        <v>2670</v>
      </c>
      <c r="S42" s="105">
        <f>SUM(M42:R42)</f>
        <v>12836</v>
      </c>
      <c r="T42" s="105">
        <f>S40+S42</f>
        <v>20152</v>
      </c>
      <c r="U42" s="4"/>
    </row>
    <row r="43" spans="2:21" ht="22.5" x14ac:dyDescent="0.55000000000000004">
      <c r="B43" s="155" t="s">
        <v>44</v>
      </c>
      <c r="C43" s="152" t="s">
        <v>80</v>
      </c>
      <c r="D43" s="153"/>
      <c r="E43" s="154"/>
      <c r="F43" s="166" t="s">
        <v>143</v>
      </c>
      <c r="G43" s="153"/>
      <c r="H43" s="153"/>
      <c r="I43" s="153"/>
      <c r="J43" s="154"/>
      <c r="K43" s="155" t="s">
        <v>21</v>
      </c>
      <c r="L43" s="155" t="s">
        <v>22</v>
      </c>
      <c r="M43" s="106" t="s">
        <v>5</v>
      </c>
      <c r="N43" s="106" t="s">
        <v>6</v>
      </c>
      <c r="O43" s="106" t="s">
        <v>7</v>
      </c>
      <c r="P43" s="106" t="s">
        <v>8</v>
      </c>
      <c r="Q43" s="106" t="s">
        <v>9</v>
      </c>
      <c r="R43" s="106" t="s">
        <v>10</v>
      </c>
      <c r="S43" s="106" t="s">
        <v>11</v>
      </c>
      <c r="T43" s="107"/>
      <c r="U43" s="4"/>
    </row>
    <row r="44" spans="2:21" ht="22.5" x14ac:dyDescent="0.55000000000000004">
      <c r="B44" s="141"/>
      <c r="C44" s="146"/>
      <c r="D44" s="147"/>
      <c r="E44" s="148"/>
      <c r="F44" s="146"/>
      <c r="G44" s="147"/>
      <c r="H44" s="147"/>
      <c r="I44" s="147"/>
      <c r="J44" s="148"/>
      <c r="K44" s="141"/>
      <c r="L44" s="141"/>
      <c r="M44" s="2">
        <f t="shared" ref="M44:R44" si="1">M36+M40</f>
        <v>6650</v>
      </c>
      <c r="N44" s="2">
        <f t="shared" si="1"/>
        <v>7315</v>
      </c>
      <c r="O44" s="2">
        <f t="shared" si="1"/>
        <v>8047</v>
      </c>
      <c r="P44" s="2">
        <f t="shared" si="1"/>
        <v>8845</v>
      </c>
      <c r="Q44" s="2">
        <f t="shared" si="1"/>
        <v>9709</v>
      </c>
      <c r="R44" s="2">
        <f t="shared" si="1"/>
        <v>10640</v>
      </c>
      <c r="S44" s="2">
        <f>SUM(M44:R44)</f>
        <v>51206</v>
      </c>
      <c r="T44" s="33"/>
      <c r="U44" s="4"/>
    </row>
    <row r="45" spans="2:21" ht="22.5" x14ac:dyDescent="0.55000000000000004">
      <c r="B45" s="141"/>
      <c r="C45" s="146"/>
      <c r="D45" s="147"/>
      <c r="E45" s="148"/>
      <c r="F45" s="146"/>
      <c r="G45" s="147"/>
      <c r="H45" s="147"/>
      <c r="I45" s="147"/>
      <c r="J45" s="148"/>
      <c r="K45" s="141"/>
      <c r="L45" s="141"/>
      <c r="M45" s="45" t="s">
        <v>13</v>
      </c>
      <c r="N45" s="45" t="s">
        <v>14</v>
      </c>
      <c r="O45" s="45" t="s">
        <v>15</v>
      </c>
      <c r="P45" s="45" t="s">
        <v>16</v>
      </c>
      <c r="Q45" s="45" t="s">
        <v>17</v>
      </c>
      <c r="R45" s="45" t="s">
        <v>18</v>
      </c>
      <c r="S45" s="45" t="s">
        <v>19</v>
      </c>
      <c r="T45" s="45" t="s">
        <v>20</v>
      </c>
      <c r="U45" s="4"/>
    </row>
    <row r="46" spans="2:21" ht="23" thickBot="1" x14ac:dyDescent="0.6">
      <c r="B46" s="142"/>
      <c r="C46" s="149"/>
      <c r="D46" s="150"/>
      <c r="E46" s="151"/>
      <c r="F46" s="149"/>
      <c r="G46" s="150"/>
      <c r="H46" s="150"/>
      <c r="I46" s="150"/>
      <c r="J46" s="151"/>
      <c r="K46" s="142"/>
      <c r="L46" s="142"/>
      <c r="M46" s="105">
        <f t="shared" ref="M46:R46" si="2">M38+M42</f>
        <v>11704</v>
      </c>
      <c r="N46" s="105">
        <f t="shared" si="2"/>
        <v>12835</v>
      </c>
      <c r="O46" s="105">
        <f t="shared" si="2"/>
        <v>14098</v>
      </c>
      <c r="P46" s="105">
        <f t="shared" si="2"/>
        <v>15495</v>
      </c>
      <c r="Q46" s="105">
        <f t="shared" si="2"/>
        <v>17024</v>
      </c>
      <c r="R46" s="105">
        <f t="shared" si="2"/>
        <v>18687</v>
      </c>
      <c r="S46" s="105">
        <f>SUM(M46:R46)</f>
        <v>89843</v>
      </c>
      <c r="T46" s="105">
        <f>S44+S46</f>
        <v>141049</v>
      </c>
      <c r="U46" s="4"/>
    </row>
    <row r="47" spans="2:21" ht="22.5" x14ac:dyDescent="0.55000000000000004">
      <c r="B47" s="155" t="s">
        <v>45</v>
      </c>
      <c r="C47" s="152" t="s">
        <v>83</v>
      </c>
      <c r="D47" s="153"/>
      <c r="E47" s="154"/>
      <c r="F47" s="166" t="s">
        <v>144</v>
      </c>
      <c r="G47" s="153"/>
      <c r="H47" s="153"/>
      <c r="I47" s="153"/>
      <c r="J47" s="154"/>
      <c r="K47" s="155" t="s">
        <v>21</v>
      </c>
      <c r="L47" s="155" t="s">
        <v>22</v>
      </c>
      <c r="M47" s="106" t="s">
        <v>5</v>
      </c>
      <c r="N47" s="106" t="s">
        <v>6</v>
      </c>
      <c r="O47" s="106" t="s">
        <v>7</v>
      </c>
      <c r="P47" s="106" t="s">
        <v>8</v>
      </c>
      <c r="Q47" s="106" t="s">
        <v>9</v>
      </c>
      <c r="R47" s="106" t="s">
        <v>10</v>
      </c>
      <c r="S47" s="106" t="s">
        <v>11</v>
      </c>
      <c r="T47" s="107"/>
      <c r="U47" s="4"/>
    </row>
    <row r="48" spans="2:21" ht="22.5" x14ac:dyDescent="0.55000000000000004">
      <c r="B48" s="141"/>
      <c r="C48" s="146"/>
      <c r="D48" s="147"/>
      <c r="E48" s="148"/>
      <c r="F48" s="146"/>
      <c r="G48" s="147"/>
      <c r="H48" s="147"/>
      <c r="I48" s="147"/>
      <c r="J48" s="148"/>
      <c r="K48" s="141"/>
      <c r="L48" s="141"/>
      <c r="M48" s="2">
        <f t="shared" ref="M48:R48" si="3">M24-M44</f>
        <v>2850</v>
      </c>
      <c r="N48" s="2">
        <f t="shared" si="3"/>
        <v>3135</v>
      </c>
      <c r="O48" s="2">
        <f t="shared" si="3"/>
        <v>3448</v>
      </c>
      <c r="P48" s="2">
        <f t="shared" si="3"/>
        <v>3790</v>
      </c>
      <c r="Q48" s="2">
        <f t="shared" si="3"/>
        <v>4161</v>
      </c>
      <c r="R48" s="2">
        <f t="shared" si="3"/>
        <v>4560</v>
      </c>
      <c r="S48" s="2">
        <f>SUM(M48:R48)</f>
        <v>21944</v>
      </c>
      <c r="T48" s="33"/>
      <c r="U48" s="4"/>
    </row>
    <row r="49" spans="2:21" ht="22.5" x14ac:dyDescent="0.55000000000000004">
      <c r="B49" s="141"/>
      <c r="C49" s="146"/>
      <c r="D49" s="147"/>
      <c r="E49" s="148"/>
      <c r="F49" s="146"/>
      <c r="G49" s="147"/>
      <c r="H49" s="147"/>
      <c r="I49" s="147"/>
      <c r="J49" s="148"/>
      <c r="K49" s="141"/>
      <c r="L49" s="141"/>
      <c r="M49" s="45" t="s">
        <v>13</v>
      </c>
      <c r="N49" s="45" t="s">
        <v>14</v>
      </c>
      <c r="O49" s="45" t="s">
        <v>15</v>
      </c>
      <c r="P49" s="45" t="s">
        <v>16</v>
      </c>
      <c r="Q49" s="45" t="s">
        <v>17</v>
      </c>
      <c r="R49" s="45" t="s">
        <v>18</v>
      </c>
      <c r="S49" s="45" t="s">
        <v>19</v>
      </c>
      <c r="T49" s="45" t="s">
        <v>20</v>
      </c>
      <c r="U49" s="4"/>
    </row>
    <row r="50" spans="2:21" ht="23" thickBot="1" x14ac:dyDescent="0.6">
      <c r="B50" s="142"/>
      <c r="C50" s="149"/>
      <c r="D50" s="150"/>
      <c r="E50" s="151"/>
      <c r="F50" s="149"/>
      <c r="G50" s="150"/>
      <c r="H50" s="150"/>
      <c r="I50" s="150"/>
      <c r="J50" s="151"/>
      <c r="K50" s="142"/>
      <c r="L50" s="142"/>
      <c r="M50" s="105">
        <f t="shared" ref="M50:R50" si="4">M26-M46</f>
        <v>5016</v>
      </c>
      <c r="N50" s="105">
        <f t="shared" si="4"/>
        <v>5500</v>
      </c>
      <c r="O50" s="105">
        <f t="shared" si="4"/>
        <v>6042</v>
      </c>
      <c r="P50" s="105">
        <f t="shared" si="4"/>
        <v>6640</v>
      </c>
      <c r="Q50" s="105">
        <f t="shared" si="4"/>
        <v>7296</v>
      </c>
      <c r="R50" s="105">
        <f t="shared" si="4"/>
        <v>8008</v>
      </c>
      <c r="S50" s="105">
        <f>SUM(M50:R50)</f>
        <v>38502</v>
      </c>
      <c r="T50" s="105">
        <f>S48+S50</f>
        <v>60446</v>
      </c>
      <c r="U50" s="4"/>
    </row>
    <row r="51" spans="2:21" ht="21.65" customHeight="1" x14ac:dyDescent="0.55000000000000004">
      <c r="B51" s="155" t="s">
        <v>46</v>
      </c>
      <c r="C51" s="152" t="s">
        <v>85</v>
      </c>
      <c r="D51" s="153"/>
      <c r="E51" s="154"/>
      <c r="F51" s="166" t="s">
        <v>145</v>
      </c>
      <c r="G51" s="153"/>
      <c r="H51" s="153"/>
      <c r="I51" s="153"/>
      <c r="J51" s="154"/>
      <c r="K51" s="155"/>
      <c r="L51" s="155" t="s">
        <v>74</v>
      </c>
      <c r="M51" s="106" t="s">
        <v>5</v>
      </c>
      <c r="N51" s="106" t="s">
        <v>6</v>
      </c>
      <c r="O51" s="106" t="s">
        <v>7</v>
      </c>
      <c r="P51" s="106" t="s">
        <v>8</v>
      </c>
      <c r="Q51" s="106" t="s">
        <v>9</v>
      </c>
      <c r="R51" s="106" t="s">
        <v>10</v>
      </c>
      <c r="S51" s="106" t="s">
        <v>11</v>
      </c>
      <c r="T51" s="107"/>
      <c r="U51" s="4"/>
    </row>
    <row r="52" spans="2:21" ht="22.5" x14ac:dyDescent="0.55000000000000004">
      <c r="B52" s="141"/>
      <c r="C52" s="146"/>
      <c r="D52" s="147"/>
      <c r="E52" s="148"/>
      <c r="F52" s="146"/>
      <c r="G52" s="147"/>
      <c r="H52" s="147"/>
      <c r="I52" s="147"/>
      <c r="J52" s="148"/>
      <c r="K52" s="141"/>
      <c r="L52" s="141"/>
      <c r="M52" s="49">
        <f>ROUND(M48/M$24*100,0)</f>
        <v>30</v>
      </c>
      <c r="N52" s="49">
        <f t="shared" ref="N52:S52" si="5">ROUND(N48/N$24*100,0)</f>
        <v>30</v>
      </c>
      <c r="O52" s="49">
        <f t="shared" si="5"/>
        <v>30</v>
      </c>
      <c r="P52" s="49">
        <f t="shared" si="5"/>
        <v>30</v>
      </c>
      <c r="Q52" s="49">
        <f t="shared" si="5"/>
        <v>30</v>
      </c>
      <c r="R52" s="49">
        <f t="shared" si="5"/>
        <v>30</v>
      </c>
      <c r="S52" s="49">
        <f t="shared" si="5"/>
        <v>30</v>
      </c>
      <c r="T52" s="33"/>
      <c r="U52" s="4"/>
    </row>
    <row r="53" spans="2:21" ht="22.5" x14ac:dyDescent="0.55000000000000004">
      <c r="B53" s="141"/>
      <c r="C53" s="146"/>
      <c r="D53" s="147"/>
      <c r="E53" s="148"/>
      <c r="F53" s="146"/>
      <c r="G53" s="147"/>
      <c r="H53" s="147"/>
      <c r="I53" s="147"/>
      <c r="J53" s="148"/>
      <c r="K53" s="141"/>
      <c r="L53" s="141"/>
      <c r="M53" s="45" t="s">
        <v>13</v>
      </c>
      <c r="N53" s="45" t="s">
        <v>14</v>
      </c>
      <c r="O53" s="45" t="s">
        <v>15</v>
      </c>
      <c r="P53" s="45" t="s">
        <v>16</v>
      </c>
      <c r="Q53" s="45" t="s">
        <v>17</v>
      </c>
      <c r="R53" s="45" t="s">
        <v>18</v>
      </c>
      <c r="S53" s="45" t="s">
        <v>19</v>
      </c>
      <c r="T53" s="45" t="s">
        <v>20</v>
      </c>
      <c r="U53" s="4"/>
    </row>
    <row r="54" spans="2:21" ht="23" thickBot="1" x14ac:dyDescent="0.6">
      <c r="B54" s="142"/>
      <c r="C54" s="149"/>
      <c r="D54" s="150"/>
      <c r="E54" s="151"/>
      <c r="F54" s="149"/>
      <c r="G54" s="150"/>
      <c r="H54" s="150"/>
      <c r="I54" s="150"/>
      <c r="J54" s="151"/>
      <c r="K54" s="142"/>
      <c r="L54" s="142"/>
      <c r="M54" s="109">
        <f>ROUND(M50/M$26*100,0)</f>
        <v>30</v>
      </c>
      <c r="N54" s="109">
        <f t="shared" ref="N54:T54" si="6">ROUND(N50/N$26*100,0)</f>
        <v>30</v>
      </c>
      <c r="O54" s="109">
        <f t="shared" si="6"/>
        <v>30</v>
      </c>
      <c r="P54" s="109">
        <f t="shared" si="6"/>
        <v>30</v>
      </c>
      <c r="Q54" s="109">
        <f t="shared" si="6"/>
        <v>30</v>
      </c>
      <c r="R54" s="109">
        <f t="shared" si="6"/>
        <v>30</v>
      </c>
      <c r="S54" s="109">
        <f t="shared" si="6"/>
        <v>30</v>
      </c>
      <c r="T54" s="109">
        <f t="shared" si="6"/>
        <v>30</v>
      </c>
      <c r="U54" s="4"/>
    </row>
    <row r="55" spans="2:21" ht="21.65" customHeight="1" x14ac:dyDescent="0.55000000000000004">
      <c r="B55" s="155" t="s">
        <v>146</v>
      </c>
      <c r="C55" s="152" t="s">
        <v>72</v>
      </c>
      <c r="D55" s="153"/>
      <c r="E55" s="154"/>
      <c r="F55" s="166" t="s">
        <v>171</v>
      </c>
      <c r="G55" s="153"/>
      <c r="H55" s="153"/>
      <c r="I55" s="153"/>
      <c r="J55" s="154"/>
      <c r="K55" s="155" t="s">
        <v>21</v>
      </c>
      <c r="L55" s="155" t="s">
        <v>22</v>
      </c>
      <c r="M55" s="106" t="s">
        <v>5</v>
      </c>
      <c r="N55" s="106" t="s">
        <v>6</v>
      </c>
      <c r="O55" s="106" t="s">
        <v>7</v>
      </c>
      <c r="P55" s="106" t="s">
        <v>8</v>
      </c>
      <c r="Q55" s="106" t="s">
        <v>9</v>
      </c>
      <c r="R55" s="106" t="s">
        <v>10</v>
      </c>
      <c r="S55" s="106" t="s">
        <v>11</v>
      </c>
      <c r="T55" s="107"/>
      <c r="U55" s="4"/>
    </row>
    <row r="56" spans="2:21" ht="22.5" x14ac:dyDescent="0.55000000000000004">
      <c r="B56" s="141"/>
      <c r="C56" s="146"/>
      <c r="D56" s="147"/>
      <c r="E56" s="148"/>
      <c r="F56" s="146"/>
      <c r="G56" s="147"/>
      <c r="H56" s="147"/>
      <c r="I56" s="147"/>
      <c r="J56" s="148"/>
      <c r="K56" s="141"/>
      <c r="L56" s="141"/>
      <c r="M56" s="39">
        <f>A①_営業部_入力!M64+A①_購買部_入力!M72+A①_管理部_入力!M24</f>
        <v>3300</v>
      </c>
      <c r="N56" s="39">
        <f>A①_営業部_入力!N64+A①_購買部_入力!N72+A①_管理部_入力!N24</f>
        <v>3300</v>
      </c>
      <c r="O56" s="39">
        <f>A①_営業部_入力!O64+A①_購買部_入力!O72+A①_管理部_入力!O24</f>
        <v>3300</v>
      </c>
      <c r="P56" s="39">
        <f>A①_営業部_入力!P64+A①_購買部_入力!P72+A①_管理部_入力!P24</f>
        <v>3300</v>
      </c>
      <c r="Q56" s="39">
        <f>A①_営業部_入力!Q64+A①_購買部_入力!Q72+A①_管理部_入力!Q24</f>
        <v>3300</v>
      </c>
      <c r="R56" s="39">
        <f>A①_営業部_入力!R64+A①_購買部_入力!R72+A①_管理部_入力!R24</f>
        <v>3300</v>
      </c>
      <c r="S56" s="2">
        <f>SUM(M56:R56)</f>
        <v>19800</v>
      </c>
      <c r="T56" s="33"/>
      <c r="U56" s="4"/>
    </row>
    <row r="57" spans="2:21" ht="22.5" x14ac:dyDescent="0.55000000000000004">
      <c r="B57" s="141"/>
      <c r="C57" s="146"/>
      <c r="D57" s="147"/>
      <c r="E57" s="148"/>
      <c r="F57" s="146"/>
      <c r="G57" s="147"/>
      <c r="H57" s="147"/>
      <c r="I57" s="147"/>
      <c r="J57" s="148"/>
      <c r="K57" s="141"/>
      <c r="L57" s="141"/>
      <c r="M57" s="45" t="s">
        <v>13</v>
      </c>
      <c r="N57" s="45" t="s">
        <v>14</v>
      </c>
      <c r="O57" s="45" t="s">
        <v>15</v>
      </c>
      <c r="P57" s="45" t="s">
        <v>16</v>
      </c>
      <c r="Q57" s="45" t="s">
        <v>17</v>
      </c>
      <c r="R57" s="45" t="s">
        <v>18</v>
      </c>
      <c r="S57" s="45" t="s">
        <v>19</v>
      </c>
      <c r="T57" s="45" t="s">
        <v>20</v>
      </c>
      <c r="U57" s="4"/>
    </row>
    <row r="58" spans="2:21" ht="23" thickBot="1" x14ac:dyDescent="0.6">
      <c r="B58" s="142"/>
      <c r="C58" s="149"/>
      <c r="D58" s="150"/>
      <c r="E58" s="151"/>
      <c r="F58" s="149"/>
      <c r="G58" s="150"/>
      <c r="H58" s="150"/>
      <c r="I58" s="150"/>
      <c r="J58" s="151"/>
      <c r="K58" s="142"/>
      <c r="L58" s="142"/>
      <c r="M58" s="108">
        <f>A①_営業部_入力!M66+A①_購買部_入力!M74+A①_管理部_入力!M26</f>
        <v>3300</v>
      </c>
      <c r="N58" s="108">
        <f>A①_営業部_入力!N66+A①_購買部_入力!N74+A①_管理部_入力!N26</f>
        <v>3300</v>
      </c>
      <c r="O58" s="108">
        <f>A①_営業部_入力!O66+A①_購買部_入力!O74+A①_管理部_入力!O26</f>
        <v>3300</v>
      </c>
      <c r="P58" s="108">
        <f>A①_営業部_入力!P66+A①_購買部_入力!P74+A①_管理部_入力!P26</f>
        <v>3300</v>
      </c>
      <c r="Q58" s="108">
        <f>A①_営業部_入力!Q66+A①_購買部_入力!Q74+A①_管理部_入力!Q26</f>
        <v>3300</v>
      </c>
      <c r="R58" s="108">
        <f>A①_営業部_入力!R66+A①_購買部_入力!R74+A①_管理部_入力!R26</f>
        <v>3300</v>
      </c>
      <c r="S58" s="105">
        <f>SUM(M58:R58)</f>
        <v>19800</v>
      </c>
      <c r="T58" s="105">
        <f>S56+S58</f>
        <v>39600</v>
      </c>
      <c r="U58" s="4"/>
    </row>
    <row r="59" spans="2:21" ht="21.65" customHeight="1" x14ac:dyDescent="0.55000000000000004">
      <c r="B59" s="155" t="s">
        <v>147</v>
      </c>
      <c r="C59" s="152" t="s">
        <v>90</v>
      </c>
      <c r="D59" s="153"/>
      <c r="E59" s="154"/>
      <c r="F59" s="166" t="s">
        <v>171</v>
      </c>
      <c r="G59" s="153"/>
      <c r="H59" s="153"/>
      <c r="I59" s="153"/>
      <c r="J59" s="154"/>
      <c r="K59" s="155" t="s">
        <v>21</v>
      </c>
      <c r="L59" s="155" t="s">
        <v>22</v>
      </c>
      <c r="M59" s="106" t="s">
        <v>5</v>
      </c>
      <c r="N59" s="106" t="s">
        <v>6</v>
      </c>
      <c r="O59" s="106" t="s">
        <v>7</v>
      </c>
      <c r="P59" s="106" t="s">
        <v>8</v>
      </c>
      <c r="Q59" s="106" t="s">
        <v>9</v>
      </c>
      <c r="R59" s="106" t="s">
        <v>10</v>
      </c>
      <c r="S59" s="106" t="s">
        <v>11</v>
      </c>
      <c r="T59" s="107"/>
      <c r="U59" s="4"/>
    </row>
    <row r="60" spans="2:21" ht="22.5" x14ac:dyDescent="0.55000000000000004">
      <c r="B60" s="141"/>
      <c r="C60" s="146"/>
      <c r="D60" s="147"/>
      <c r="E60" s="148"/>
      <c r="F60" s="146"/>
      <c r="G60" s="147"/>
      <c r="H60" s="147"/>
      <c r="I60" s="147"/>
      <c r="J60" s="148"/>
      <c r="K60" s="141"/>
      <c r="L60" s="141"/>
      <c r="M60" s="39">
        <f>A①_営業部_入力!M68+A①_購買部_入力!M76+A①_管理部_入力!M28</f>
        <v>500</v>
      </c>
      <c r="N60" s="39">
        <f>A①_営業部_入力!N68+A①_購買部_入力!N76+A①_管理部_入力!N28</f>
        <v>500</v>
      </c>
      <c r="O60" s="39">
        <f>A①_営業部_入力!O68+A①_購買部_入力!O76+A①_管理部_入力!O28</f>
        <v>500</v>
      </c>
      <c r="P60" s="39">
        <f>A①_営業部_入力!P68+A①_購買部_入力!P76+A①_管理部_入力!P28</f>
        <v>500</v>
      </c>
      <c r="Q60" s="39">
        <f>A①_営業部_入力!Q68+A①_購買部_入力!Q76+A①_管理部_入力!Q28</f>
        <v>500</v>
      </c>
      <c r="R60" s="39">
        <f>A①_営業部_入力!R68+A①_購買部_入力!R76+A①_管理部_入力!R28</f>
        <v>500</v>
      </c>
      <c r="S60" s="2">
        <f>SUM(M60:R60)</f>
        <v>3000</v>
      </c>
      <c r="T60" s="33"/>
      <c r="U60" s="4"/>
    </row>
    <row r="61" spans="2:21" ht="22.5" x14ac:dyDescent="0.55000000000000004">
      <c r="B61" s="141"/>
      <c r="C61" s="146"/>
      <c r="D61" s="147"/>
      <c r="E61" s="148"/>
      <c r="F61" s="146"/>
      <c r="G61" s="147"/>
      <c r="H61" s="147"/>
      <c r="I61" s="147"/>
      <c r="J61" s="148"/>
      <c r="K61" s="141"/>
      <c r="L61" s="141"/>
      <c r="M61" s="45" t="s">
        <v>13</v>
      </c>
      <c r="N61" s="45" t="s">
        <v>14</v>
      </c>
      <c r="O61" s="45" t="s">
        <v>15</v>
      </c>
      <c r="P61" s="45" t="s">
        <v>16</v>
      </c>
      <c r="Q61" s="45" t="s">
        <v>17</v>
      </c>
      <c r="R61" s="45" t="s">
        <v>18</v>
      </c>
      <c r="S61" s="45" t="s">
        <v>19</v>
      </c>
      <c r="T61" s="45" t="s">
        <v>20</v>
      </c>
      <c r="U61" s="4"/>
    </row>
    <row r="62" spans="2:21" ht="23" thickBot="1" x14ac:dyDescent="0.6">
      <c r="B62" s="142"/>
      <c r="C62" s="149"/>
      <c r="D62" s="150"/>
      <c r="E62" s="151"/>
      <c r="F62" s="149"/>
      <c r="G62" s="150"/>
      <c r="H62" s="150"/>
      <c r="I62" s="150"/>
      <c r="J62" s="151"/>
      <c r="K62" s="142"/>
      <c r="L62" s="142"/>
      <c r="M62" s="108">
        <f>A①_営業部_入力!M70+A①_購買部_入力!M78+A①_管理部_入力!M30</f>
        <v>500</v>
      </c>
      <c r="N62" s="108">
        <f>A①_営業部_入力!N70+A①_購買部_入力!N78+A①_管理部_入力!N30</f>
        <v>500</v>
      </c>
      <c r="O62" s="108">
        <f>A①_営業部_入力!O70+A①_購買部_入力!O78+A①_管理部_入力!O30</f>
        <v>500</v>
      </c>
      <c r="P62" s="108">
        <f>A①_営業部_入力!P70+A①_購買部_入力!P78+A①_管理部_入力!P30</f>
        <v>500</v>
      </c>
      <c r="Q62" s="108">
        <f>A①_営業部_入力!Q70+A①_購買部_入力!Q78+A①_管理部_入力!Q30</f>
        <v>500</v>
      </c>
      <c r="R62" s="108">
        <f>A①_営業部_入力!R70+A①_購買部_入力!R78+A①_管理部_入力!R30</f>
        <v>500</v>
      </c>
      <c r="S62" s="105">
        <f>SUM(M62:R62)</f>
        <v>3000</v>
      </c>
      <c r="T62" s="105">
        <f>S60+S62</f>
        <v>6000</v>
      </c>
      <c r="U62" s="4"/>
    </row>
    <row r="63" spans="2:21" ht="22.5" x14ac:dyDescent="0.55000000000000004">
      <c r="B63" s="155" t="s">
        <v>82</v>
      </c>
      <c r="C63" s="152" t="s">
        <v>91</v>
      </c>
      <c r="D63" s="153"/>
      <c r="E63" s="154"/>
      <c r="F63" s="166" t="s">
        <v>148</v>
      </c>
      <c r="G63" s="153"/>
      <c r="H63" s="153"/>
      <c r="I63" s="153"/>
      <c r="J63" s="154"/>
      <c r="K63" s="155" t="s">
        <v>21</v>
      </c>
      <c r="L63" s="155" t="s">
        <v>22</v>
      </c>
      <c r="M63" s="106" t="s">
        <v>5</v>
      </c>
      <c r="N63" s="106" t="s">
        <v>6</v>
      </c>
      <c r="O63" s="106" t="s">
        <v>7</v>
      </c>
      <c r="P63" s="106" t="s">
        <v>8</v>
      </c>
      <c r="Q63" s="106" t="s">
        <v>9</v>
      </c>
      <c r="R63" s="106" t="s">
        <v>10</v>
      </c>
      <c r="S63" s="106" t="s">
        <v>11</v>
      </c>
      <c r="T63" s="107"/>
      <c r="U63" s="4"/>
    </row>
    <row r="64" spans="2:21" ht="22.5" x14ac:dyDescent="0.55000000000000004">
      <c r="B64" s="141"/>
      <c r="C64" s="146"/>
      <c r="D64" s="147"/>
      <c r="E64" s="148"/>
      <c r="F64" s="146"/>
      <c r="G64" s="147"/>
      <c r="H64" s="147"/>
      <c r="I64" s="147"/>
      <c r="J64" s="148"/>
      <c r="K64" s="141"/>
      <c r="L64" s="141"/>
      <c r="M64" s="2">
        <f>M56+M60</f>
        <v>3800</v>
      </c>
      <c r="N64" s="2">
        <f t="shared" ref="N64:R66" si="7">N56+N60</f>
        <v>3800</v>
      </c>
      <c r="O64" s="2">
        <f t="shared" si="7"/>
        <v>3800</v>
      </c>
      <c r="P64" s="2">
        <f t="shared" si="7"/>
        <v>3800</v>
      </c>
      <c r="Q64" s="2">
        <f t="shared" si="7"/>
        <v>3800</v>
      </c>
      <c r="R64" s="2">
        <f t="shared" si="7"/>
        <v>3800</v>
      </c>
      <c r="S64" s="2">
        <f>SUM(M64:R64)</f>
        <v>22800</v>
      </c>
      <c r="T64" s="33"/>
      <c r="U64" s="4"/>
    </row>
    <row r="65" spans="1:21" ht="22.5" x14ac:dyDescent="0.55000000000000004">
      <c r="B65" s="141"/>
      <c r="C65" s="146"/>
      <c r="D65" s="147"/>
      <c r="E65" s="148"/>
      <c r="F65" s="146"/>
      <c r="G65" s="147"/>
      <c r="H65" s="147"/>
      <c r="I65" s="147"/>
      <c r="J65" s="148"/>
      <c r="K65" s="141"/>
      <c r="L65" s="141"/>
      <c r="M65" s="45" t="s">
        <v>13</v>
      </c>
      <c r="N65" s="45" t="s">
        <v>14</v>
      </c>
      <c r="O65" s="45" t="s">
        <v>15</v>
      </c>
      <c r="P65" s="45" t="s">
        <v>16</v>
      </c>
      <c r="Q65" s="45" t="s">
        <v>17</v>
      </c>
      <c r="R65" s="45" t="s">
        <v>18</v>
      </c>
      <c r="S65" s="45" t="s">
        <v>19</v>
      </c>
      <c r="T65" s="45" t="s">
        <v>20</v>
      </c>
      <c r="U65" s="4"/>
    </row>
    <row r="66" spans="1:21" ht="23" thickBot="1" x14ac:dyDescent="0.6">
      <c r="B66" s="142"/>
      <c r="C66" s="149"/>
      <c r="D66" s="150"/>
      <c r="E66" s="151"/>
      <c r="F66" s="149"/>
      <c r="G66" s="150"/>
      <c r="H66" s="150"/>
      <c r="I66" s="150"/>
      <c r="J66" s="151"/>
      <c r="K66" s="142"/>
      <c r="L66" s="142"/>
      <c r="M66" s="105">
        <f>M58+M62</f>
        <v>3800</v>
      </c>
      <c r="N66" s="105">
        <f t="shared" si="7"/>
        <v>3800</v>
      </c>
      <c r="O66" s="105">
        <f t="shared" si="7"/>
        <v>3800</v>
      </c>
      <c r="P66" s="105">
        <f t="shared" si="7"/>
        <v>3800</v>
      </c>
      <c r="Q66" s="105">
        <f t="shared" si="7"/>
        <v>3800</v>
      </c>
      <c r="R66" s="105">
        <f t="shared" si="7"/>
        <v>3800</v>
      </c>
      <c r="S66" s="105">
        <f>SUM(M66:R66)</f>
        <v>22800</v>
      </c>
      <c r="T66" s="105">
        <f>S64+S66</f>
        <v>45600</v>
      </c>
      <c r="U66" s="4"/>
    </row>
    <row r="67" spans="1:21" ht="22.5" x14ac:dyDescent="0.55000000000000004">
      <c r="B67" s="155" t="s">
        <v>149</v>
      </c>
      <c r="C67" s="152" t="s">
        <v>93</v>
      </c>
      <c r="D67" s="153"/>
      <c r="E67" s="154"/>
      <c r="F67" s="166" t="s">
        <v>150</v>
      </c>
      <c r="G67" s="153"/>
      <c r="H67" s="153"/>
      <c r="I67" s="153"/>
      <c r="J67" s="154"/>
      <c r="K67" s="155" t="s">
        <v>21</v>
      </c>
      <c r="L67" s="155" t="s">
        <v>22</v>
      </c>
      <c r="M67" s="106" t="s">
        <v>5</v>
      </c>
      <c r="N67" s="106" t="s">
        <v>6</v>
      </c>
      <c r="O67" s="106" t="s">
        <v>7</v>
      </c>
      <c r="P67" s="106" t="s">
        <v>8</v>
      </c>
      <c r="Q67" s="106" t="s">
        <v>9</v>
      </c>
      <c r="R67" s="106" t="s">
        <v>10</v>
      </c>
      <c r="S67" s="106" t="s">
        <v>11</v>
      </c>
      <c r="T67" s="107"/>
      <c r="U67" s="4"/>
    </row>
    <row r="68" spans="1:21" ht="22.5" x14ac:dyDescent="0.55000000000000004">
      <c r="B68" s="141"/>
      <c r="C68" s="146"/>
      <c r="D68" s="147"/>
      <c r="E68" s="148"/>
      <c r="F68" s="146"/>
      <c r="G68" s="147"/>
      <c r="H68" s="147"/>
      <c r="I68" s="147"/>
      <c r="J68" s="148"/>
      <c r="K68" s="141"/>
      <c r="L68" s="141"/>
      <c r="M68" s="2">
        <f>M48-M64</f>
        <v>-950</v>
      </c>
      <c r="N68" s="2">
        <f t="shared" ref="N68:R70" si="8">N48-N64</f>
        <v>-665</v>
      </c>
      <c r="O68" s="2">
        <f t="shared" si="8"/>
        <v>-352</v>
      </c>
      <c r="P68" s="2">
        <f t="shared" si="8"/>
        <v>-10</v>
      </c>
      <c r="Q68" s="2">
        <f t="shared" si="8"/>
        <v>361</v>
      </c>
      <c r="R68" s="2">
        <f t="shared" si="8"/>
        <v>760</v>
      </c>
      <c r="S68" s="2">
        <f>SUM(M68:R68)</f>
        <v>-856</v>
      </c>
      <c r="T68" s="33"/>
      <c r="U68" s="4"/>
    </row>
    <row r="69" spans="1:21" ht="22.5" x14ac:dyDescent="0.55000000000000004">
      <c r="B69" s="141"/>
      <c r="C69" s="146"/>
      <c r="D69" s="147"/>
      <c r="E69" s="148"/>
      <c r="F69" s="146"/>
      <c r="G69" s="147"/>
      <c r="H69" s="147"/>
      <c r="I69" s="147"/>
      <c r="J69" s="148"/>
      <c r="K69" s="141"/>
      <c r="L69" s="141"/>
      <c r="M69" s="45" t="s">
        <v>13</v>
      </c>
      <c r="N69" s="45" t="s">
        <v>14</v>
      </c>
      <c r="O69" s="45" t="s">
        <v>15</v>
      </c>
      <c r="P69" s="45" t="s">
        <v>16</v>
      </c>
      <c r="Q69" s="45" t="s">
        <v>17</v>
      </c>
      <c r="R69" s="45" t="s">
        <v>18</v>
      </c>
      <c r="S69" s="45" t="s">
        <v>19</v>
      </c>
      <c r="T69" s="45" t="s">
        <v>20</v>
      </c>
      <c r="U69" s="4"/>
    </row>
    <row r="70" spans="1:21" ht="23" thickBot="1" x14ac:dyDescent="0.6">
      <c r="B70" s="142"/>
      <c r="C70" s="149"/>
      <c r="D70" s="150"/>
      <c r="E70" s="151"/>
      <c r="F70" s="149"/>
      <c r="G70" s="150"/>
      <c r="H70" s="150"/>
      <c r="I70" s="150"/>
      <c r="J70" s="151"/>
      <c r="K70" s="142"/>
      <c r="L70" s="142"/>
      <c r="M70" s="105">
        <f>M50-M66</f>
        <v>1216</v>
      </c>
      <c r="N70" s="105">
        <f t="shared" si="8"/>
        <v>1700</v>
      </c>
      <c r="O70" s="105">
        <f t="shared" si="8"/>
        <v>2242</v>
      </c>
      <c r="P70" s="105">
        <f t="shared" si="8"/>
        <v>2840</v>
      </c>
      <c r="Q70" s="105">
        <f t="shared" si="8"/>
        <v>3496</v>
      </c>
      <c r="R70" s="105">
        <f t="shared" si="8"/>
        <v>4208</v>
      </c>
      <c r="S70" s="105">
        <f>SUM(M70:R70)</f>
        <v>15702</v>
      </c>
      <c r="T70" s="105">
        <f>S68+S70</f>
        <v>14846</v>
      </c>
      <c r="U70" s="4"/>
    </row>
    <row r="71" spans="1:21" ht="22.5" x14ac:dyDescent="0.55000000000000004">
      <c r="B71" s="155" t="s">
        <v>88</v>
      </c>
      <c r="C71" s="152" t="s">
        <v>94</v>
      </c>
      <c r="D71" s="153"/>
      <c r="E71" s="154"/>
      <c r="F71" s="166" t="s">
        <v>151</v>
      </c>
      <c r="G71" s="153"/>
      <c r="H71" s="153"/>
      <c r="I71" s="153"/>
      <c r="J71" s="154"/>
      <c r="K71" s="155"/>
      <c r="L71" s="155" t="s">
        <v>74</v>
      </c>
      <c r="M71" s="106" t="s">
        <v>5</v>
      </c>
      <c r="N71" s="106" t="s">
        <v>6</v>
      </c>
      <c r="O71" s="106" t="s">
        <v>7</v>
      </c>
      <c r="P71" s="106" t="s">
        <v>8</v>
      </c>
      <c r="Q71" s="106" t="s">
        <v>9</v>
      </c>
      <c r="R71" s="106" t="s">
        <v>10</v>
      </c>
      <c r="S71" s="106" t="s">
        <v>11</v>
      </c>
      <c r="T71" s="107"/>
      <c r="U71" s="4"/>
    </row>
    <row r="72" spans="1:21" ht="22.5" x14ac:dyDescent="0.55000000000000004">
      <c r="B72" s="141"/>
      <c r="C72" s="146"/>
      <c r="D72" s="147"/>
      <c r="E72" s="148"/>
      <c r="F72" s="146"/>
      <c r="G72" s="147"/>
      <c r="H72" s="147"/>
      <c r="I72" s="147"/>
      <c r="J72" s="148"/>
      <c r="K72" s="141"/>
      <c r="L72" s="141"/>
      <c r="M72" s="49">
        <f>ROUND(M68/M$24*100,1)</f>
        <v>-10</v>
      </c>
      <c r="N72" s="49">
        <f t="shared" ref="N72:S72" si="9">ROUND(N68/N$24*100,1)</f>
        <v>-6.4</v>
      </c>
      <c r="O72" s="49">
        <f t="shared" si="9"/>
        <v>-3.1</v>
      </c>
      <c r="P72" s="49">
        <f t="shared" si="9"/>
        <v>-0.1</v>
      </c>
      <c r="Q72" s="49">
        <f t="shared" si="9"/>
        <v>2.6</v>
      </c>
      <c r="R72" s="49">
        <f t="shared" si="9"/>
        <v>5</v>
      </c>
      <c r="S72" s="49">
        <f t="shared" si="9"/>
        <v>-1.2</v>
      </c>
      <c r="T72" s="33"/>
      <c r="U72" s="4"/>
    </row>
    <row r="73" spans="1:21" ht="22.5" x14ac:dyDescent="0.55000000000000004">
      <c r="B73" s="141"/>
      <c r="C73" s="146"/>
      <c r="D73" s="147"/>
      <c r="E73" s="148"/>
      <c r="F73" s="146"/>
      <c r="G73" s="147"/>
      <c r="H73" s="147"/>
      <c r="I73" s="147"/>
      <c r="J73" s="148"/>
      <c r="K73" s="141"/>
      <c r="L73" s="141"/>
      <c r="M73" s="45" t="s">
        <v>13</v>
      </c>
      <c r="N73" s="45" t="s">
        <v>14</v>
      </c>
      <c r="O73" s="45" t="s">
        <v>15</v>
      </c>
      <c r="P73" s="45" t="s">
        <v>16</v>
      </c>
      <c r="Q73" s="45" t="s">
        <v>17</v>
      </c>
      <c r="R73" s="45" t="s">
        <v>18</v>
      </c>
      <c r="S73" s="45" t="s">
        <v>19</v>
      </c>
      <c r="T73" s="45" t="s">
        <v>20</v>
      </c>
      <c r="U73" s="4"/>
    </row>
    <row r="74" spans="1:21" ht="23" thickBot="1" x14ac:dyDescent="0.6">
      <c r="B74" s="142"/>
      <c r="C74" s="149"/>
      <c r="D74" s="150"/>
      <c r="E74" s="151"/>
      <c r="F74" s="149"/>
      <c r="G74" s="150"/>
      <c r="H74" s="150"/>
      <c r="I74" s="150"/>
      <c r="J74" s="151"/>
      <c r="K74" s="142"/>
      <c r="L74" s="142"/>
      <c r="M74" s="109">
        <f>ROUND(M70/M$26*100,1)</f>
        <v>7.3</v>
      </c>
      <c r="N74" s="109">
        <f t="shared" ref="N74:T74" si="10">ROUND(N70/N$26*100,1)</f>
        <v>9.3000000000000007</v>
      </c>
      <c r="O74" s="109">
        <f t="shared" si="10"/>
        <v>11.1</v>
      </c>
      <c r="P74" s="109">
        <f t="shared" si="10"/>
        <v>12.8</v>
      </c>
      <c r="Q74" s="109">
        <f t="shared" si="10"/>
        <v>14.4</v>
      </c>
      <c r="R74" s="109">
        <f t="shared" si="10"/>
        <v>15.8</v>
      </c>
      <c r="S74" s="109">
        <f t="shared" si="10"/>
        <v>12.2</v>
      </c>
      <c r="T74" s="109">
        <f t="shared" si="10"/>
        <v>7.4</v>
      </c>
      <c r="U74" s="4"/>
    </row>
    <row r="75" spans="1:21" ht="22.5" x14ac:dyDescent="0.55000000000000004">
      <c r="A75" s="4"/>
      <c r="B75" s="155" t="s">
        <v>108</v>
      </c>
      <c r="C75" s="152" t="s">
        <v>179</v>
      </c>
      <c r="D75" s="153"/>
      <c r="E75" s="154"/>
      <c r="F75" s="166" t="s">
        <v>165</v>
      </c>
      <c r="G75" s="153"/>
      <c r="H75" s="153"/>
      <c r="I75" s="153"/>
      <c r="J75" s="154"/>
      <c r="K75" s="155" t="s">
        <v>21</v>
      </c>
      <c r="L75" s="155" t="s">
        <v>22</v>
      </c>
      <c r="M75" s="106" t="s">
        <v>5</v>
      </c>
      <c r="N75" s="106" t="s">
        <v>6</v>
      </c>
      <c r="O75" s="106" t="s">
        <v>7</v>
      </c>
      <c r="P75" s="106" t="s">
        <v>8</v>
      </c>
      <c r="Q75" s="106" t="s">
        <v>9</v>
      </c>
      <c r="R75" s="106" t="s">
        <v>10</v>
      </c>
      <c r="S75" s="106" t="s">
        <v>11</v>
      </c>
      <c r="T75" s="107"/>
      <c r="U75" s="4"/>
    </row>
    <row r="76" spans="1:21" ht="22.5" x14ac:dyDescent="0.55000000000000004">
      <c r="B76" s="141"/>
      <c r="C76" s="146"/>
      <c r="D76" s="147"/>
      <c r="E76" s="148"/>
      <c r="F76" s="146"/>
      <c r="G76" s="147"/>
      <c r="H76" s="147"/>
      <c r="I76" s="147"/>
      <c r="J76" s="148"/>
      <c r="K76" s="141"/>
      <c r="L76" s="141"/>
      <c r="M76" s="39">
        <f>-A②_管理部_出力!M36</f>
        <v>50</v>
      </c>
      <c r="N76" s="39">
        <f>-A②_管理部_出力!N36</f>
        <v>50</v>
      </c>
      <c r="O76" s="39">
        <f>-A②_管理部_出力!O36</f>
        <v>50</v>
      </c>
      <c r="P76" s="39">
        <f>-A②_管理部_出力!P36</f>
        <v>50</v>
      </c>
      <c r="Q76" s="39">
        <f>-A②_管理部_出力!Q36</f>
        <v>50</v>
      </c>
      <c r="R76" s="39">
        <f>-A②_管理部_出力!R36</f>
        <v>50</v>
      </c>
      <c r="S76" s="2">
        <f>SUM(M76:R76)</f>
        <v>300</v>
      </c>
      <c r="T76" s="33"/>
    </row>
    <row r="77" spans="1:21" ht="22.5" x14ac:dyDescent="0.55000000000000004">
      <c r="B77" s="141"/>
      <c r="C77" s="146"/>
      <c r="D77" s="147"/>
      <c r="E77" s="148"/>
      <c r="F77" s="146"/>
      <c r="G77" s="147"/>
      <c r="H77" s="147"/>
      <c r="I77" s="147"/>
      <c r="J77" s="148"/>
      <c r="K77" s="141"/>
      <c r="L77" s="141"/>
      <c r="M77" s="45" t="s">
        <v>13</v>
      </c>
      <c r="N77" s="45" t="s">
        <v>14</v>
      </c>
      <c r="O77" s="45" t="s">
        <v>15</v>
      </c>
      <c r="P77" s="45" t="s">
        <v>16</v>
      </c>
      <c r="Q77" s="45" t="s">
        <v>17</v>
      </c>
      <c r="R77" s="45" t="s">
        <v>18</v>
      </c>
      <c r="S77" s="45" t="s">
        <v>19</v>
      </c>
      <c r="T77" s="45" t="s">
        <v>20</v>
      </c>
    </row>
    <row r="78" spans="1:21" ht="23" thickBot="1" x14ac:dyDescent="0.6">
      <c r="B78" s="142"/>
      <c r="C78" s="149"/>
      <c r="D78" s="150"/>
      <c r="E78" s="151"/>
      <c r="F78" s="149"/>
      <c r="G78" s="150"/>
      <c r="H78" s="150"/>
      <c r="I78" s="150"/>
      <c r="J78" s="151"/>
      <c r="K78" s="142"/>
      <c r="L78" s="142"/>
      <c r="M78" s="108">
        <f>-A②_管理部_出力!M38</f>
        <v>50</v>
      </c>
      <c r="N78" s="108">
        <f>-A②_管理部_出力!N38</f>
        <v>50</v>
      </c>
      <c r="O78" s="108">
        <f>-A②_管理部_出力!O38</f>
        <v>50</v>
      </c>
      <c r="P78" s="108">
        <f>-A②_管理部_出力!P38</f>
        <v>50</v>
      </c>
      <c r="Q78" s="108">
        <f>-A②_管理部_出力!Q38</f>
        <v>50</v>
      </c>
      <c r="R78" s="108">
        <f>-A②_管理部_出力!R38</f>
        <v>50</v>
      </c>
      <c r="S78" s="105">
        <f>SUM(M78:R78)</f>
        <v>300</v>
      </c>
      <c r="T78" s="105">
        <f>S76+S78</f>
        <v>600</v>
      </c>
    </row>
    <row r="79" spans="1:21" ht="22.5" x14ac:dyDescent="0.55000000000000004">
      <c r="B79" s="155" t="s">
        <v>173</v>
      </c>
      <c r="C79" s="152" t="s">
        <v>180</v>
      </c>
      <c r="D79" s="153"/>
      <c r="E79" s="154"/>
      <c r="F79" s="166" t="s">
        <v>165</v>
      </c>
      <c r="G79" s="153"/>
      <c r="H79" s="153"/>
      <c r="I79" s="153"/>
      <c r="J79" s="154"/>
      <c r="K79" s="155" t="s">
        <v>21</v>
      </c>
      <c r="L79" s="155" t="s">
        <v>22</v>
      </c>
      <c r="M79" s="106" t="s">
        <v>5</v>
      </c>
      <c r="N79" s="106" t="s">
        <v>6</v>
      </c>
      <c r="O79" s="106" t="s">
        <v>7</v>
      </c>
      <c r="P79" s="106" t="s">
        <v>8</v>
      </c>
      <c r="Q79" s="106" t="s">
        <v>9</v>
      </c>
      <c r="R79" s="106" t="s">
        <v>10</v>
      </c>
      <c r="S79" s="106" t="s">
        <v>11</v>
      </c>
      <c r="T79" s="107"/>
    </row>
    <row r="80" spans="1:21" ht="22.5" x14ac:dyDescent="0.55000000000000004">
      <c r="B80" s="141"/>
      <c r="C80" s="146"/>
      <c r="D80" s="147"/>
      <c r="E80" s="148"/>
      <c r="F80" s="146"/>
      <c r="G80" s="147"/>
      <c r="H80" s="147"/>
      <c r="I80" s="147"/>
      <c r="J80" s="148"/>
      <c r="K80" s="141"/>
      <c r="L80" s="141"/>
      <c r="M80" s="39">
        <f>A②_管理部_出力!M40</f>
        <v>250</v>
      </c>
      <c r="N80" s="39">
        <f>A②_管理部_出力!N40</f>
        <v>250</v>
      </c>
      <c r="O80" s="39">
        <f>A②_管理部_出力!O40</f>
        <v>250</v>
      </c>
      <c r="P80" s="39">
        <f>A②_管理部_出力!P40</f>
        <v>250</v>
      </c>
      <c r="Q80" s="39">
        <f>A②_管理部_出力!Q40</f>
        <v>250</v>
      </c>
      <c r="R80" s="39">
        <f>A②_管理部_出力!R40</f>
        <v>250</v>
      </c>
      <c r="S80" s="2">
        <f>SUM(M80:R80)</f>
        <v>1500</v>
      </c>
      <c r="T80" s="33"/>
    </row>
    <row r="81" spans="2:20" ht="22.5" x14ac:dyDescent="0.55000000000000004">
      <c r="B81" s="141"/>
      <c r="C81" s="146"/>
      <c r="D81" s="147"/>
      <c r="E81" s="148"/>
      <c r="F81" s="146"/>
      <c r="G81" s="147"/>
      <c r="H81" s="147"/>
      <c r="I81" s="147"/>
      <c r="J81" s="148"/>
      <c r="K81" s="141"/>
      <c r="L81" s="141"/>
      <c r="M81" s="45" t="s">
        <v>13</v>
      </c>
      <c r="N81" s="45" t="s">
        <v>14</v>
      </c>
      <c r="O81" s="45" t="s">
        <v>15</v>
      </c>
      <c r="P81" s="45" t="s">
        <v>16</v>
      </c>
      <c r="Q81" s="45" t="s">
        <v>17</v>
      </c>
      <c r="R81" s="45" t="s">
        <v>18</v>
      </c>
      <c r="S81" s="45" t="s">
        <v>19</v>
      </c>
      <c r="T81" s="45" t="s">
        <v>20</v>
      </c>
    </row>
    <row r="82" spans="2:20" ht="23" thickBot="1" x14ac:dyDescent="0.6">
      <c r="B82" s="142"/>
      <c r="C82" s="149"/>
      <c r="D82" s="150"/>
      <c r="E82" s="151"/>
      <c r="F82" s="149"/>
      <c r="G82" s="150"/>
      <c r="H82" s="150"/>
      <c r="I82" s="150"/>
      <c r="J82" s="151"/>
      <c r="K82" s="142"/>
      <c r="L82" s="142"/>
      <c r="M82" s="108">
        <f>A②_管理部_出力!M42</f>
        <v>250</v>
      </c>
      <c r="N82" s="108">
        <f>A②_管理部_出力!N42</f>
        <v>250</v>
      </c>
      <c r="O82" s="108">
        <f>A②_管理部_出力!O42</f>
        <v>250</v>
      </c>
      <c r="P82" s="108">
        <f>A②_管理部_出力!P42</f>
        <v>250</v>
      </c>
      <c r="Q82" s="108">
        <f>A②_管理部_出力!Q42</f>
        <v>250</v>
      </c>
      <c r="R82" s="108">
        <f>A②_管理部_出力!R42</f>
        <v>250</v>
      </c>
      <c r="S82" s="105">
        <f>SUM(M82:R82)</f>
        <v>1500</v>
      </c>
      <c r="T82" s="105">
        <f>S80+S82</f>
        <v>3000</v>
      </c>
    </row>
    <row r="83" spans="2:20" ht="22.5" x14ac:dyDescent="0.55000000000000004">
      <c r="B83" s="155" t="s">
        <v>111</v>
      </c>
      <c r="C83" s="152" t="s">
        <v>174</v>
      </c>
      <c r="D83" s="153"/>
      <c r="E83" s="154"/>
      <c r="F83" s="166" t="s">
        <v>176</v>
      </c>
      <c r="G83" s="153"/>
      <c r="H83" s="153"/>
      <c r="I83" s="153"/>
      <c r="J83" s="154"/>
      <c r="K83" s="155" t="s">
        <v>21</v>
      </c>
      <c r="L83" s="155" t="s">
        <v>22</v>
      </c>
      <c r="M83" s="106" t="s">
        <v>5</v>
      </c>
      <c r="N83" s="106" t="s">
        <v>6</v>
      </c>
      <c r="O83" s="106" t="s">
        <v>7</v>
      </c>
      <c r="P83" s="106" t="s">
        <v>8</v>
      </c>
      <c r="Q83" s="106" t="s">
        <v>9</v>
      </c>
      <c r="R83" s="106" t="s">
        <v>10</v>
      </c>
      <c r="S83" s="106" t="s">
        <v>11</v>
      </c>
      <c r="T83" s="107"/>
    </row>
    <row r="84" spans="2:20" ht="22.5" x14ac:dyDescent="0.55000000000000004">
      <c r="B84" s="141"/>
      <c r="C84" s="146"/>
      <c r="D84" s="147"/>
      <c r="E84" s="148"/>
      <c r="F84" s="146"/>
      <c r="G84" s="147"/>
      <c r="H84" s="147"/>
      <c r="I84" s="147"/>
      <c r="J84" s="148"/>
      <c r="K84" s="141"/>
      <c r="L84" s="141"/>
      <c r="M84" s="2">
        <f>M68+M76-M80</f>
        <v>-1150</v>
      </c>
      <c r="N84" s="2">
        <f t="shared" ref="N84:R86" si="11">N68+N76-N80</f>
        <v>-865</v>
      </c>
      <c r="O84" s="2">
        <f t="shared" si="11"/>
        <v>-552</v>
      </c>
      <c r="P84" s="2">
        <f t="shared" si="11"/>
        <v>-210</v>
      </c>
      <c r="Q84" s="2">
        <f t="shared" si="11"/>
        <v>161</v>
      </c>
      <c r="R84" s="2">
        <f t="shared" si="11"/>
        <v>560</v>
      </c>
      <c r="S84" s="2">
        <f>SUM(M84:R84)</f>
        <v>-2056</v>
      </c>
      <c r="T84" s="33"/>
    </row>
    <row r="85" spans="2:20" ht="22.5" x14ac:dyDescent="0.55000000000000004">
      <c r="B85" s="141"/>
      <c r="C85" s="146"/>
      <c r="D85" s="147"/>
      <c r="E85" s="148"/>
      <c r="F85" s="146"/>
      <c r="G85" s="147"/>
      <c r="H85" s="147"/>
      <c r="I85" s="147"/>
      <c r="J85" s="148"/>
      <c r="K85" s="141"/>
      <c r="L85" s="141"/>
      <c r="M85" s="45" t="s">
        <v>13</v>
      </c>
      <c r="N85" s="45" t="s">
        <v>14</v>
      </c>
      <c r="O85" s="45" t="s">
        <v>15</v>
      </c>
      <c r="P85" s="45" t="s">
        <v>16</v>
      </c>
      <c r="Q85" s="45" t="s">
        <v>17</v>
      </c>
      <c r="R85" s="45" t="s">
        <v>18</v>
      </c>
      <c r="S85" s="45" t="s">
        <v>19</v>
      </c>
      <c r="T85" s="45" t="s">
        <v>20</v>
      </c>
    </row>
    <row r="86" spans="2:20" ht="23" thickBot="1" x14ac:dyDescent="0.6">
      <c r="B86" s="142"/>
      <c r="C86" s="149"/>
      <c r="D86" s="150"/>
      <c r="E86" s="151"/>
      <c r="F86" s="149"/>
      <c r="G86" s="150"/>
      <c r="H86" s="150"/>
      <c r="I86" s="150"/>
      <c r="J86" s="151"/>
      <c r="K86" s="142"/>
      <c r="L86" s="142"/>
      <c r="M86" s="105">
        <f>M70+M78-M82</f>
        <v>1016</v>
      </c>
      <c r="N86" s="105">
        <f t="shared" si="11"/>
        <v>1500</v>
      </c>
      <c r="O86" s="105">
        <f t="shared" si="11"/>
        <v>2042</v>
      </c>
      <c r="P86" s="105">
        <f t="shared" si="11"/>
        <v>2640</v>
      </c>
      <c r="Q86" s="105">
        <f t="shared" si="11"/>
        <v>3296</v>
      </c>
      <c r="R86" s="105">
        <f t="shared" si="11"/>
        <v>4008</v>
      </c>
      <c r="S86" s="105">
        <f>SUM(M86:R86)</f>
        <v>14502</v>
      </c>
      <c r="T86" s="105">
        <f>S84+S86</f>
        <v>12446</v>
      </c>
    </row>
    <row r="87" spans="2:20" ht="22.5" x14ac:dyDescent="0.55000000000000004">
      <c r="B87" s="155" t="s">
        <v>49</v>
      </c>
      <c r="C87" s="152" t="s">
        <v>177</v>
      </c>
      <c r="D87" s="153"/>
      <c r="E87" s="154"/>
      <c r="F87" s="166" t="s">
        <v>175</v>
      </c>
      <c r="G87" s="153"/>
      <c r="H87" s="153"/>
      <c r="I87" s="153"/>
      <c r="J87" s="154"/>
      <c r="K87" s="155"/>
      <c r="L87" s="155" t="s">
        <v>74</v>
      </c>
      <c r="M87" s="106" t="s">
        <v>5</v>
      </c>
      <c r="N87" s="106" t="s">
        <v>6</v>
      </c>
      <c r="O87" s="106" t="s">
        <v>7</v>
      </c>
      <c r="P87" s="106" t="s">
        <v>8</v>
      </c>
      <c r="Q87" s="106" t="s">
        <v>9</v>
      </c>
      <c r="R87" s="106" t="s">
        <v>10</v>
      </c>
      <c r="S87" s="106" t="s">
        <v>11</v>
      </c>
      <c r="T87" s="107"/>
    </row>
    <row r="88" spans="2:20" ht="22.5" x14ac:dyDescent="0.55000000000000004">
      <c r="B88" s="141"/>
      <c r="C88" s="146"/>
      <c r="D88" s="147"/>
      <c r="E88" s="148"/>
      <c r="F88" s="146"/>
      <c r="G88" s="147"/>
      <c r="H88" s="147"/>
      <c r="I88" s="147"/>
      <c r="J88" s="148"/>
      <c r="K88" s="141"/>
      <c r="L88" s="141"/>
      <c r="M88" s="49">
        <f>ROUND(M84/M$24*100,1)</f>
        <v>-12.1</v>
      </c>
      <c r="N88" s="49">
        <f t="shared" ref="N88:S88" si="12">ROUND(N84/N$24*100,1)</f>
        <v>-8.3000000000000007</v>
      </c>
      <c r="O88" s="49">
        <f t="shared" si="12"/>
        <v>-4.8</v>
      </c>
      <c r="P88" s="49">
        <f t="shared" si="12"/>
        <v>-1.7</v>
      </c>
      <c r="Q88" s="49">
        <f t="shared" si="12"/>
        <v>1.2</v>
      </c>
      <c r="R88" s="49">
        <f t="shared" si="12"/>
        <v>3.7</v>
      </c>
      <c r="S88" s="49">
        <f t="shared" si="12"/>
        <v>-2.8</v>
      </c>
      <c r="T88" s="33"/>
    </row>
    <row r="89" spans="2:20" ht="22.5" x14ac:dyDescent="0.55000000000000004">
      <c r="B89" s="141"/>
      <c r="C89" s="146"/>
      <c r="D89" s="147"/>
      <c r="E89" s="148"/>
      <c r="F89" s="146"/>
      <c r="G89" s="147"/>
      <c r="H89" s="147"/>
      <c r="I89" s="147"/>
      <c r="J89" s="148"/>
      <c r="K89" s="141"/>
      <c r="L89" s="141"/>
      <c r="M89" s="45" t="s">
        <v>13</v>
      </c>
      <c r="N89" s="45" t="s">
        <v>14</v>
      </c>
      <c r="O89" s="45" t="s">
        <v>15</v>
      </c>
      <c r="P89" s="45" t="s">
        <v>16</v>
      </c>
      <c r="Q89" s="45" t="s">
        <v>17</v>
      </c>
      <c r="R89" s="45" t="s">
        <v>18</v>
      </c>
      <c r="S89" s="45" t="s">
        <v>19</v>
      </c>
      <c r="T89" s="45" t="s">
        <v>20</v>
      </c>
    </row>
    <row r="90" spans="2:20" ht="23" thickBot="1" x14ac:dyDescent="0.6">
      <c r="B90" s="142"/>
      <c r="C90" s="149"/>
      <c r="D90" s="150"/>
      <c r="E90" s="151"/>
      <c r="F90" s="149"/>
      <c r="G90" s="150"/>
      <c r="H90" s="150"/>
      <c r="I90" s="150"/>
      <c r="J90" s="151"/>
      <c r="K90" s="142"/>
      <c r="L90" s="142"/>
      <c r="M90" s="109">
        <f>ROUND(M86/M$26*100,1)</f>
        <v>6.1</v>
      </c>
      <c r="N90" s="109">
        <f t="shared" ref="N90:T90" si="13">ROUND(N86/N$26*100,1)</f>
        <v>8.1999999999999993</v>
      </c>
      <c r="O90" s="109">
        <f t="shared" si="13"/>
        <v>10.1</v>
      </c>
      <c r="P90" s="109">
        <f t="shared" si="13"/>
        <v>11.9</v>
      </c>
      <c r="Q90" s="109">
        <f t="shared" si="13"/>
        <v>13.6</v>
      </c>
      <c r="R90" s="109">
        <f t="shared" si="13"/>
        <v>15</v>
      </c>
      <c r="S90" s="109">
        <f t="shared" si="13"/>
        <v>11.3</v>
      </c>
      <c r="T90" s="109">
        <f t="shared" si="13"/>
        <v>6.2</v>
      </c>
    </row>
    <row r="91" spans="2:20" ht="22.5" x14ac:dyDescent="0.55000000000000004">
      <c r="B91" s="155" t="s">
        <v>50</v>
      </c>
      <c r="C91" s="152" t="s">
        <v>178</v>
      </c>
      <c r="D91" s="153"/>
      <c r="E91" s="154"/>
      <c r="F91" s="166" t="s">
        <v>25</v>
      </c>
      <c r="G91" s="153"/>
      <c r="H91" s="153"/>
      <c r="I91" s="153"/>
      <c r="J91" s="154"/>
      <c r="K91" s="155"/>
      <c r="L91" s="155" t="s">
        <v>74</v>
      </c>
      <c r="M91" s="106" t="s">
        <v>5</v>
      </c>
      <c r="N91" s="106" t="s">
        <v>6</v>
      </c>
      <c r="O91" s="106" t="s">
        <v>7</v>
      </c>
      <c r="P91" s="106" t="s">
        <v>8</v>
      </c>
      <c r="Q91" s="106" t="s">
        <v>9</v>
      </c>
      <c r="R91" s="106" t="s">
        <v>10</v>
      </c>
      <c r="S91" s="106" t="s">
        <v>11</v>
      </c>
      <c r="T91" s="107"/>
    </row>
    <row r="92" spans="2:20" ht="22.5" x14ac:dyDescent="0.55000000000000004">
      <c r="B92" s="141"/>
      <c r="C92" s="146"/>
      <c r="D92" s="147"/>
      <c r="E92" s="148"/>
      <c r="F92" s="146"/>
      <c r="G92" s="147"/>
      <c r="H92" s="147"/>
      <c r="I92" s="147"/>
      <c r="J92" s="148"/>
      <c r="K92" s="141"/>
      <c r="L92" s="141"/>
      <c r="M92" s="49">
        <v>40</v>
      </c>
      <c r="N92" s="49">
        <v>40</v>
      </c>
      <c r="O92" s="49">
        <v>40</v>
      </c>
      <c r="P92" s="49">
        <v>40</v>
      </c>
      <c r="Q92" s="49">
        <v>40</v>
      </c>
      <c r="R92" s="49">
        <v>40</v>
      </c>
      <c r="S92" s="49"/>
      <c r="T92" s="33"/>
    </row>
    <row r="93" spans="2:20" ht="22.5" x14ac:dyDescent="0.55000000000000004">
      <c r="B93" s="141"/>
      <c r="C93" s="146"/>
      <c r="D93" s="147"/>
      <c r="E93" s="148"/>
      <c r="F93" s="146"/>
      <c r="G93" s="147"/>
      <c r="H93" s="147"/>
      <c r="I93" s="147"/>
      <c r="J93" s="148"/>
      <c r="K93" s="141"/>
      <c r="L93" s="141"/>
      <c r="M93" s="45" t="s">
        <v>13</v>
      </c>
      <c r="N93" s="45" t="s">
        <v>14</v>
      </c>
      <c r="O93" s="45" t="s">
        <v>15</v>
      </c>
      <c r="P93" s="45" t="s">
        <v>16</v>
      </c>
      <c r="Q93" s="45" t="s">
        <v>17</v>
      </c>
      <c r="R93" s="45" t="s">
        <v>18</v>
      </c>
      <c r="S93" s="45" t="s">
        <v>19</v>
      </c>
      <c r="T93" s="45" t="s">
        <v>20</v>
      </c>
    </row>
    <row r="94" spans="2:20" ht="23" thickBot="1" x14ac:dyDescent="0.6">
      <c r="B94" s="142"/>
      <c r="C94" s="149"/>
      <c r="D94" s="150"/>
      <c r="E94" s="151"/>
      <c r="F94" s="149"/>
      <c r="G94" s="150"/>
      <c r="H94" s="150"/>
      <c r="I94" s="150"/>
      <c r="J94" s="151"/>
      <c r="K94" s="142"/>
      <c r="L94" s="142"/>
      <c r="M94" s="109">
        <v>40</v>
      </c>
      <c r="N94" s="109">
        <v>40</v>
      </c>
      <c r="O94" s="109">
        <v>40</v>
      </c>
      <c r="P94" s="109">
        <v>40</v>
      </c>
      <c r="Q94" s="109">
        <v>40</v>
      </c>
      <c r="R94" s="109">
        <v>40</v>
      </c>
      <c r="S94" s="109"/>
      <c r="T94" s="109"/>
    </row>
    <row r="95" spans="2:20" ht="22.5" x14ac:dyDescent="0.55000000000000004">
      <c r="B95" s="155" t="s">
        <v>181</v>
      </c>
      <c r="C95" s="152" t="s">
        <v>182</v>
      </c>
      <c r="D95" s="153"/>
      <c r="E95" s="154"/>
      <c r="F95" s="166" t="s">
        <v>183</v>
      </c>
      <c r="G95" s="153"/>
      <c r="H95" s="153"/>
      <c r="I95" s="153"/>
      <c r="J95" s="154"/>
      <c r="K95" s="155" t="s">
        <v>21</v>
      </c>
      <c r="L95" s="155" t="s">
        <v>22</v>
      </c>
      <c r="M95" s="106" t="s">
        <v>5</v>
      </c>
      <c r="N95" s="106" t="s">
        <v>6</v>
      </c>
      <c r="O95" s="106" t="s">
        <v>7</v>
      </c>
      <c r="P95" s="106" t="s">
        <v>8</v>
      </c>
      <c r="Q95" s="106" t="s">
        <v>9</v>
      </c>
      <c r="R95" s="106" t="s">
        <v>10</v>
      </c>
      <c r="S95" s="106" t="s">
        <v>11</v>
      </c>
      <c r="T95" s="107"/>
    </row>
    <row r="96" spans="2:20" ht="22.5" x14ac:dyDescent="0.55000000000000004">
      <c r="B96" s="141"/>
      <c r="C96" s="146"/>
      <c r="D96" s="147"/>
      <c r="E96" s="148"/>
      <c r="F96" s="146"/>
      <c r="G96" s="147"/>
      <c r="H96" s="147"/>
      <c r="I96" s="147"/>
      <c r="J96" s="148"/>
      <c r="K96" s="141"/>
      <c r="L96" s="141"/>
      <c r="M96" s="2">
        <f>ROUND(M84*M92/100,0)</f>
        <v>-460</v>
      </c>
      <c r="N96" s="2">
        <f t="shared" ref="N96:R98" si="14">ROUND(N84*N92/100,0)</f>
        <v>-346</v>
      </c>
      <c r="O96" s="2">
        <f t="shared" si="14"/>
        <v>-221</v>
      </c>
      <c r="P96" s="2">
        <f t="shared" si="14"/>
        <v>-84</v>
      </c>
      <c r="Q96" s="2">
        <f t="shared" si="14"/>
        <v>64</v>
      </c>
      <c r="R96" s="2">
        <f t="shared" si="14"/>
        <v>224</v>
      </c>
      <c r="S96" s="2">
        <f>SUM(M96:R96)</f>
        <v>-823</v>
      </c>
      <c r="T96" s="33"/>
    </row>
    <row r="97" spans="2:20" ht="22.5" x14ac:dyDescent="0.55000000000000004">
      <c r="B97" s="141"/>
      <c r="C97" s="146"/>
      <c r="D97" s="147"/>
      <c r="E97" s="148"/>
      <c r="F97" s="146"/>
      <c r="G97" s="147"/>
      <c r="H97" s="147"/>
      <c r="I97" s="147"/>
      <c r="J97" s="148"/>
      <c r="K97" s="141"/>
      <c r="L97" s="141"/>
      <c r="M97" s="45" t="s">
        <v>13</v>
      </c>
      <c r="N97" s="45" t="s">
        <v>14</v>
      </c>
      <c r="O97" s="45" t="s">
        <v>15</v>
      </c>
      <c r="P97" s="45" t="s">
        <v>16</v>
      </c>
      <c r="Q97" s="45" t="s">
        <v>17</v>
      </c>
      <c r="R97" s="45" t="s">
        <v>18</v>
      </c>
      <c r="S97" s="45" t="s">
        <v>19</v>
      </c>
      <c r="T97" s="45" t="s">
        <v>20</v>
      </c>
    </row>
    <row r="98" spans="2:20" ht="23" thickBot="1" x14ac:dyDescent="0.6">
      <c r="B98" s="142"/>
      <c r="C98" s="149"/>
      <c r="D98" s="150"/>
      <c r="E98" s="151"/>
      <c r="F98" s="149"/>
      <c r="G98" s="150"/>
      <c r="H98" s="150"/>
      <c r="I98" s="150"/>
      <c r="J98" s="151"/>
      <c r="K98" s="142"/>
      <c r="L98" s="142"/>
      <c r="M98" s="105">
        <f>ROUND(M86*M94/100,0)</f>
        <v>406</v>
      </c>
      <c r="N98" s="105">
        <f t="shared" si="14"/>
        <v>600</v>
      </c>
      <c r="O98" s="105">
        <f t="shared" si="14"/>
        <v>817</v>
      </c>
      <c r="P98" s="105">
        <f t="shared" si="14"/>
        <v>1056</v>
      </c>
      <c r="Q98" s="105">
        <f t="shared" si="14"/>
        <v>1318</v>
      </c>
      <c r="R98" s="105">
        <f t="shared" si="14"/>
        <v>1603</v>
      </c>
      <c r="S98" s="105">
        <f>SUM(M98:R98)</f>
        <v>5800</v>
      </c>
      <c r="T98" s="105">
        <f>S96+S98</f>
        <v>4977</v>
      </c>
    </row>
    <row r="99" spans="2:20" ht="22.5" x14ac:dyDescent="0.55000000000000004">
      <c r="B99" s="155" t="s">
        <v>184</v>
      </c>
      <c r="C99" s="152" t="s">
        <v>186</v>
      </c>
      <c r="D99" s="153"/>
      <c r="E99" s="154"/>
      <c r="F99" s="166" t="s">
        <v>187</v>
      </c>
      <c r="G99" s="153"/>
      <c r="H99" s="153"/>
      <c r="I99" s="153"/>
      <c r="J99" s="154"/>
      <c r="K99" s="155" t="s">
        <v>21</v>
      </c>
      <c r="L99" s="155" t="s">
        <v>22</v>
      </c>
      <c r="M99" s="106" t="s">
        <v>5</v>
      </c>
      <c r="N99" s="106" t="s">
        <v>6</v>
      </c>
      <c r="O99" s="106" t="s">
        <v>7</v>
      </c>
      <c r="P99" s="106" t="s">
        <v>8</v>
      </c>
      <c r="Q99" s="106" t="s">
        <v>9</v>
      </c>
      <c r="R99" s="106" t="s">
        <v>10</v>
      </c>
      <c r="S99" s="106" t="s">
        <v>11</v>
      </c>
      <c r="T99" s="107"/>
    </row>
    <row r="100" spans="2:20" ht="22.5" x14ac:dyDescent="0.55000000000000004">
      <c r="B100" s="141"/>
      <c r="C100" s="146"/>
      <c r="D100" s="147"/>
      <c r="E100" s="148"/>
      <c r="F100" s="146"/>
      <c r="G100" s="147"/>
      <c r="H100" s="147"/>
      <c r="I100" s="147"/>
      <c r="J100" s="148"/>
      <c r="K100" s="141"/>
      <c r="L100" s="141"/>
      <c r="M100" s="2">
        <f>M84-M96</f>
        <v>-690</v>
      </c>
      <c r="N100" s="2">
        <f t="shared" ref="N100:R102" si="15">N84-N96</f>
        <v>-519</v>
      </c>
      <c r="O100" s="2">
        <f t="shared" si="15"/>
        <v>-331</v>
      </c>
      <c r="P100" s="2">
        <f t="shared" si="15"/>
        <v>-126</v>
      </c>
      <c r="Q100" s="2">
        <f t="shared" si="15"/>
        <v>97</v>
      </c>
      <c r="R100" s="2">
        <f t="shared" si="15"/>
        <v>336</v>
      </c>
      <c r="S100" s="2">
        <f>SUM(M100:R100)</f>
        <v>-1233</v>
      </c>
      <c r="T100" s="33"/>
    </row>
    <row r="101" spans="2:20" ht="22.5" x14ac:dyDescent="0.55000000000000004">
      <c r="B101" s="141"/>
      <c r="C101" s="146"/>
      <c r="D101" s="147"/>
      <c r="E101" s="148"/>
      <c r="F101" s="146"/>
      <c r="G101" s="147"/>
      <c r="H101" s="147"/>
      <c r="I101" s="147"/>
      <c r="J101" s="148"/>
      <c r="K101" s="141"/>
      <c r="L101" s="141"/>
      <c r="M101" s="45" t="s">
        <v>13</v>
      </c>
      <c r="N101" s="45" t="s">
        <v>14</v>
      </c>
      <c r="O101" s="45" t="s">
        <v>15</v>
      </c>
      <c r="P101" s="45" t="s">
        <v>16</v>
      </c>
      <c r="Q101" s="45" t="s">
        <v>17</v>
      </c>
      <c r="R101" s="45" t="s">
        <v>18</v>
      </c>
      <c r="S101" s="45" t="s">
        <v>19</v>
      </c>
      <c r="T101" s="45" t="s">
        <v>20</v>
      </c>
    </row>
    <row r="102" spans="2:20" ht="23" thickBot="1" x14ac:dyDescent="0.6">
      <c r="B102" s="142"/>
      <c r="C102" s="149"/>
      <c r="D102" s="150"/>
      <c r="E102" s="151"/>
      <c r="F102" s="149"/>
      <c r="G102" s="150"/>
      <c r="H102" s="150"/>
      <c r="I102" s="150"/>
      <c r="J102" s="151"/>
      <c r="K102" s="142"/>
      <c r="L102" s="142"/>
      <c r="M102" s="105">
        <f>M86-M98</f>
        <v>610</v>
      </c>
      <c r="N102" s="105">
        <f t="shared" si="15"/>
        <v>900</v>
      </c>
      <c r="O102" s="105">
        <f t="shared" si="15"/>
        <v>1225</v>
      </c>
      <c r="P102" s="105">
        <f t="shared" si="15"/>
        <v>1584</v>
      </c>
      <c r="Q102" s="105">
        <f t="shared" si="15"/>
        <v>1978</v>
      </c>
      <c r="R102" s="105">
        <f t="shared" si="15"/>
        <v>2405</v>
      </c>
      <c r="S102" s="105">
        <f>SUM(M102:R102)</f>
        <v>8702</v>
      </c>
      <c r="T102" s="105">
        <f>S100+S102</f>
        <v>7469</v>
      </c>
    </row>
    <row r="103" spans="2:20" ht="22.5" x14ac:dyDescent="0.55000000000000004">
      <c r="B103" s="141" t="s">
        <v>185</v>
      </c>
      <c r="C103" s="146" t="s">
        <v>189</v>
      </c>
      <c r="D103" s="147"/>
      <c r="E103" s="148"/>
      <c r="F103" s="180" t="s">
        <v>188</v>
      </c>
      <c r="G103" s="147"/>
      <c r="H103" s="147"/>
      <c r="I103" s="147"/>
      <c r="J103" s="148"/>
      <c r="K103" s="141"/>
      <c r="L103" s="141" t="s">
        <v>74</v>
      </c>
      <c r="M103" s="92" t="s">
        <v>5</v>
      </c>
      <c r="N103" s="92" t="s">
        <v>6</v>
      </c>
      <c r="O103" s="92" t="s">
        <v>7</v>
      </c>
      <c r="P103" s="92" t="s">
        <v>8</v>
      </c>
      <c r="Q103" s="92" t="s">
        <v>9</v>
      </c>
      <c r="R103" s="92" t="s">
        <v>10</v>
      </c>
      <c r="S103" s="92" t="s">
        <v>11</v>
      </c>
      <c r="T103" s="33"/>
    </row>
    <row r="104" spans="2:20" ht="22.5" x14ac:dyDescent="0.55000000000000004">
      <c r="B104" s="141"/>
      <c r="C104" s="146"/>
      <c r="D104" s="147"/>
      <c r="E104" s="148"/>
      <c r="F104" s="146"/>
      <c r="G104" s="147"/>
      <c r="H104" s="147"/>
      <c r="I104" s="147"/>
      <c r="J104" s="148"/>
      <c r="K104" s="141"/>
      <c r="L104" s="141"/>
      <c r="M104" s="49">
        <f>ROUND(M100/M$24*100,1)</f>
        <v>-7.3</v>
      </c>
      <c r="N104" s="49">
        <f t="shared" ref="N104:S104" si="16">ROUND(N100/N$24*100,1)</f>
        <v>-5</v>
      </c>
      <c r="O104" s="49">
        <f t="shared" si="16"/>
        <v>-2.9</v>
      </c>
      <c r="P104" s="49">
        <f t="shared" si="16"/>
        <v>-1</v>
      </c>
      <c r="Q104" s="49">
        <f t="shared" si="16"/>
        <v>0.7</v>
      </c>
      <c r="R104" s="49">
        <f t="shared" si="16"/>
        <v>2.2000000000000002</v>
      </c>
      <c r="S104" s="49">
        <f t="shared" si="16"/>
        <v>-1.7</v>
      </c>
      <c r="T104" s="33"/>
    </row>
    <row r="105" spans="2:20" ht="22.5" x14ac:dyDescent="0.55000000000000004">
      <c r="B105" s="141"/>
      <c r="C105" s="146"/>
      <c r="D105" s="147"/>
      <c r="E105" s="148"/>
      <c r="F105" s="146"/>
      <c r="G105" s="147"/>
      <c r="H105" s="147"/>
      <c r="I105" s="147"/>
      <c r="J105" s="148"/>
      <c r="K105" s="141"/>
      <c r="L105" s="141"/>
      <c r="M105" s="45" t="s">
        <v>13</v>
      </c>
      <c r="N105" s="45" t="s">
        <v>14</v>
      </c>
      <c r="O105" s="45" t="s">
        <v>15</v>
      </c>
      <c r="P105" s="45" t="s">
        <v>16</v>
      </c>
      <c r="Q105" s="45" t="s">
        <v>17</v>
      </c>
      <c r="R105" s="45" t="s">
        <v>18</v>
      </c>
      <c r="S105" s="45" t="s">
        <v>19</v>
      </c>
      <c r="T105" s="45" t="s">
        <v>20</v>
      </c>
    </row>
    <row r="106" spans="2:20" ht="22.5" x14ac:dyDescent="0.55000000000000004">
      <c r="B106" s="176"/>
      <c r="C106" s="177"/>
      <c r="D106" s="178"/>
      <c r="E106" s="179"/>
      <c r="F106" s="177"/>
      <c r="G106" s="178"/>
      <c r="H106" s="178"/>
      <c r="I106" s="178"/>
      <c r="J106" s="179"/>
      <c r="K106" s="176"/>
      <c r="L106" s="176"/>
      <c r="M106" s="49">
        <f>ROUND(M102/M$26*100,1)</f>
        <v>3.6</v>
      </c>
      <c r="N106" s="49">
        <f t="shared" ref="N106:T106" si="17">ROUND(N102/N$26*100,1)</f>
        <v>4.9000000000000004</v>
      </c>
      <c r="O106" s="49">
        <f t="shared" si="17"/>
        <v>6.1</v>
      </c>
      <c r="P106" s="49">
        <f t="shared" si="17"/>
        <v>7.2</v>
      </c>
      <c r="Q106" s="49">
        <f t="shared" si="17"/>
        <v>8.1</v>
      </c>
      <c r="R106" s="49">
        <f t="shared" si="17"/>
        <v>9</v>
      </c>
      <c r="S106" s="49">
        <f t="shared" si="17"/>
        <v>6.8</v>
      </c>
      <c r="T106" s="49">
        <f t="shared" si="17"/>
        <v>3.7</v>
      </c>
    </row>
  </sheetData>
  <mergeCells count="127">
    <mergeCell ref="B99:B102"/>
    <mergeCell ref="C99:E102"/>
    <mergeCell ref="F99:J102"/>
    <mergeCell ref="K99:K102"/>
    <mergeCell ref="L99:L102"/>
    <mergeCell ref="B103:B106"/>
    <mergeCell ref="C103:E106"/>
    <mergeCell ref="F103:J106"/>
    <mergeCell ref="K103:K106"/>
    <mergeCell ref="L103:L106"/>
    <mergeCell ref="B91:B94"/>
    <mergeCell ref="C91:E94"/>
    <mergeCell ref="F91:J94"/>
    <mergeCell ref="K91:K94"/>
    <mergeCell ref="L91:L94"/>
    <mergeCell ref="B95:B98"/>
    <mergeCell ref="C95:E98"/>
    <mergeCell ref="F95:J98"/>
    <mergeCell ref="K95:K98"/>
    <mergeCell ref="L95:L98"/>
    <mergeCell ref="B83:B86"/>
    <mergeCell ref="C83:E86"/>
    <mergeCell ref="F83:J86"/>
    <mergeCell ref="K83:K86"/>
    <mergeCell ref="L83:L86"/>
    <mergeCell ref="B87:B90"/>
    <mergeCell ref="C87:E90"/>
    <mergeCell ref="F87:J90"/>
    <mergeCell ref="K87:K90"/>
    <mergeCell ref="L87:L90"/>
    <mergeCell ref="B75:B78"/>
    <mergeCell ref="C75:E78"/>
    <mergeCell ref="F75:J78"/>
    <mergeCell ref="K75:K78"/>
    <mergeCell ref="L75:L78"/>
    <mergeCell ref="B79:B82"/>
    <mergeCell ref="C79:E82"/>
    <mergeCell ref="F79:J82"/>
    <mergeCell ref="K79:K82"/>
    <mergeCell ref="L79:L82"/>
    <mergeCell ref="B27:B30"/>
    <mergeCell ref="C27:E30"/>
    <mergeCell ref="F27:J30"/>
    <mergeCell ref="K27:K30"/>
    <mergeCell ref="L27:L30"/>
    <mergeCell ref="B31:B34"/>
    <mergeCell ref="C31:E34"/>
    <mergeCell ref="F31:J34"/>
    <mergeCell ref="K31:K34"/>
    <mergeCell ref="L31:L34"/>
    <mergeCell ref="B67:B70"/>
    <mergeCell ref="C67:E70"/>
    <mergeCell ref="F67:J70"/>
    <mergeCell ref="K67:K70"/>
    <mergeCell ref="L67:L70"/>
    <mergeCell ref="B71:B74"/>
    <mergeCell ref="C71:E74"/>
    <mergeCell ref="F71:J74"/>
    <mergeCell ref="K71:K74"/>
    <mergeCell ref="L71:L74"/>
    <mergeCell ref="B59:B62"/>
    <mergeCell ref="C59:E62"/>
    <mergeCell ref="F59:J62"/>
    <mergeCell ref="K59:K62"/>
    <mergeCell ref="L59:L62"/>
    <mergeCell ref="B63:B66"/>
    <mergeCell ref="C63:E66"/>
    <mergeCell ref="F63:J66"/>
    <mergeCell ref="K63:K66"/>
    <mergeCell ref="L63:L66"/>
    <mergeCell ref="B51:B54"/>
    <mergeCell ref="C51:E54"/>
    <mergeCell ref="F51:J54"/>
    <mergeCell ref="K51:K54"/>
    <mergeCell ref="L51:L54"/>
    <mergeCell ref="B55:B58"/>
    <mergeCell ref="C55:E58"/>
    <mergeCell ref="F55:J58"/>
    <mergeCell ref="K55:K58"/>
    <mergeCell ref="L55:L58"/>
    <mergeCell ref="B43:B46"/>
    <mergeCell ref="C43:E46"/>
    <mergeCell ref="F43:J46"/>
    <mergeCell ref="K43:K46"/>
    <mergeCell ref="L43:L46"/>
    <mergeCell ref="B47:B50"/>
    <mergeCell ref="C47:E50"/>
    <mergeCell ref="F47:J50"/>
    <mergeCell ref="K47:K50"/>
    <mergeCell ref="L47:L50"/>
    <mergeCell ref="B35:B38"/>
    <mergeCell ref="C35:E38"/>
    <mergeCell ref="F35:J38"/>
    <mergeCell ref="K35:K38"/>
    <mergeCell ref="L35:L38"/>
    <mergeCell ref="B39:B42"/>
    <mergeCell ref="C39:E42"/>
    <mergeCell ref="F39:J42"/>
    <mergeCell ref="K39:K42"/>
    <mergeCell ref="L39:L42"/>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9:T9"/>
    <mergeCell ref="B11:T11"/>
    <mergeCell ref="D15:E15"/>
    <mergeCell ref="D16:E16"/>
    <mergeCell ref="D17:E17"/>
    <mergeCell ref="B19:C19"/>
    <mergeCell ref="B2:I2"/>
    <mergeCell ref="J2:L2"/>
    <mergeCell ref="B4:T4"/>
    <mergeCell ref="B5:T5"/>
    <mergeCell ref="C7:E7"/>
    <mergeCell ref="G7:I7"/>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19</vt:i4>
      </vt:variant>
    </vt:vector>
  </HeadingPairs>
  <TitlesOfParts>
    <vt:vector size="34" baseType="lpstr">
      <vt:lpstr>演習の趣旨と利用方法</vt:lpstr>
      <vt:lpstr>A_EXCEL予算実務→</vt:lpstr>
      <vt:lpstr>A①_営業部_入力</vt:lpstr>
      <vt:lpstr>A①_購買部_入力</vt:lpstr>
      <vt:lpstr>A①_管理部_入力</vt:lpstr>
      <vt:lpstr>A②_営業部_出力</vt:lpstr>
      <vt:lpstr>A②_購買部_出力</vt:lpstr>
      <vt:lpstr>A②_管理部_出力</vt:lpstr>
      <vt:lpstr>A②_全社_出力</vt:lpstr>
      <vt:lpstr>B_予算会計システム→</vt:lpstr>
      <vt:lpstr>B⓵_マスタ登録</vt:lpstr>
      <vt:lpstr>B②-1_【購買部】入力画面</vt:lpstr>
      <vt:lpstr>B③-1【購買部】予算仕訳</vt:lpstr>
      <vt:lpstr>B④-1【購買部】予算元帳</vt:lpstr>
      <vt:lpstr>B⑤-1【購買部】_出力</vt:lpstr>
      <vt:lpstr>A①_営業部_入力!Print_Area</vt:lpstr>
      <vt:lpstr>A①_管理部_入力!Print_Area</vt:lpstr>
      <vt:lpstr>A①_購買部_入力!Print_Area</vt:lpstr>
      <vt:lpstr>A②_営業部_出力!Print_Area</vt:lpstr>
      <vt:lpstr>A②_管理部_出力!Print_Area</vt:lpstr>
      <vt:lpstr>A②_購買部_出力!Print_Area</vt:lpstr>
      <vt:lpstr>A②_全社_出力!Print_Area</vt:lpstr>
      <vt:lpstr>B⓵_マスタ登録!Print_Area</vt:lpstr>
      <vt:lpstr>'B②-1_【購買部】入力画面'!Print_Area</vt:lpstr>
      <vt:lpstr>'B③-1【購買部】予算仕訳'!Print_Area</vt:lpstr>
      <vt:lpstr>'B④-1【購買部】予算元帳'!Print_Area</vt:lpstr>
      <vt:lpstr>'B⑤-1【購買部】_出力'!Print_Area</vt:lpstr>
      <vt:lpstr>演習の趣旨と利用方法!Print_Area</vt:lpstr>
      <vt:lpstr>A①_営業部_入力!Print_Titles</vt:lpstr>
      <vt:lpstr>A①_購買部_入力!Print_Titles</vt:lpstr>
      <vt:lpstr>A②_全社_出力!Print_Titles</vt:lpstr>
      <vt:lpstr>B⓵_マスタ登録!Print_Titles</vt:lpstr>
      <vt:lpstr>'B②-1_【購買部】入力画面'!Print_Titles</vt:lpstr>
      <vt:lpstr>'B③-1【購買部】予算仕訳'!Print_Titles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2022-01-27T09:42:48Z</cp:lastPrinted>
  <dcterms:created xsi:type="dcterms:W3CDTF">2021-09-20T04:00:10Z</dcterms:created>
  <dcterms:modified xsi:type="dcterms:W3CDTF">2022-02-17T12:17:34Z</dcterms:modified>
</cp:coreProperties>
</file>